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139\CR 45\2020\"/>
    </mc:Choice>
  </mc:AlternateContent>
  <bookViews>
    <workbookView xWindow="240" yWindow="90" windowWidth="9135" windowHeight="4965" tabRatio="736" firstSheet="1" activeTab="4"/>
  </bookViews>
  <sheets>
    <sheet name="G-1" sheetId="4678" state="hidden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84" l="1"/>
  <c r="AB17" i="4688" s="1"/>
  <c r="F22" i="4684"/>
  <c r="O17" i="4688" s="1"/>
  <c r="T21" i="4684"/>
  <c r="AO17" i="4688" s="1"/>
  <c r="M21" i="4684"/>
  <c r="AA17" i="4688" s="1"/>
  <c r="F21" i="4684"/>
  <c r="N17" i="4688" s="1"/>
  <c r="T20" i="4684"/>
  <c r="AN17" i="4688" s="1"/>
  <c r="M20" i="4684"/>
  <c r="F20" i="4684"/>
  <c r="M17" i="4688" s="1"/>
  <c r="T19" i="4684"/>
  <c r="AM17" i="4688" s="1"/>
  <c r="M19" i="4684"/>
  <c r="Y17" i="4688" s="1"/>
  <c r="F19" i="4684"/>
  <c r="K17" i="4688" s="1"/>
  <c r="T18" i="4684"/>
  <c r="M18" i="4684"/>
  <c r="F18" i="4684"/>
  <c r="J17" i="4688" s="1"/>
  <c r="T17" i="4684"/>
  <c r="AK17" i="4688" s="1"/>
  <c r="M17" i="4684"/>
  <c r="F17" i="4684"/>
  <c r="I17" i="4688" s="1"/>
  <c r="T16" i="4684"/>
  <c r="M16" i="4684"/>
  <c r="F16" i="4684"/>
  <c r="T15" i="4684"/>
  <c r="AI17" i="4688" s="1"/>
  <c r="M15" i="4684"/>
  <c r="F15" i="4684"/>
  <c r="G17" i="4688" s="1"/>
  <c r="T14" i="4684"/>
  <c r="M14" i="4684"/>
  <c r="F14" i="4684"/>
  <c r="T13" i="4684"/>
  <c r="AG17" i="4688" s="1"/>
  <c r="M13" i="4684"/>
  <c r="F13" i="4684"/>
  <c r="E17" i="4688" s="1"/>
  <c r="T12" i="4684"/>
  <c r="M12" i="4684"/>
  <c r="F12" i="4684"/>
  <c r="T11" i="4684"/>
  <c r="AE17" i="4688" s="1"/>
  <c r="M11" i="4684"/>
  <c r="F11" i="4684"/>
  <c r="C17" i="4688" s="1"/>
  <c r="T10" i="4684"/>
  <c r="M10" i="4684"/>
  <c r="P17" i="4688" s="1"/>
  <c r="F10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O8" i="4688"/>
  <c r="Y8" i="4688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Z17" i="4688"/>
  <c r="S17" i="4688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U19" i="4684" l="1"/>
  <c r="U21" i="4684"/>
  <c r="U17" i="4684"/>
  <c r="U13" i="4684"/>
  <c r="U15" i="4684"/>
  <c r="N14" i="4684"/>
  <c r="N16" i="4684"/>
  <c r="N18" i="4684"/>
  <c r="N20" i="4684"/>
  <c r="N15" i="4684"/>
  <c r="Q17" i="4688"/>
  <c r="G13" i="4684"/>
  <c r="G19" i="4684"/>
  <c r="G17" i="4684"/>
  <c r="B17" i="4688"/>
  <c r="B31" i="4688" s="1"/>
  <c r="AD17" i="4688"/>
  <c r="AD31" i="4688" s="1"/>
  <c r="AF17" i="4688"/>
  <c r="U14" i="4684"/>
  <c r="U16" i="4684"/>
  <c r="U18" i="4684"/>
  <c r="U20" i="4684"/>
  <c r="R17" i="4688"/>
  <c r="U17" i="4688"/>
  <c r="U31" i="4688" s="1"/>
  <c r="W17" i="4688"/>
  <c r="W31" i="4688" s="1"/>
  <c r="N13" i="4684"/>
  <c r="N11" i="4684"/>
  <c r="N12" i="4684"/>
  <c r="N17" i="4684"/>
  <c r="N19" i="4684"/>
  <c r="N21" i="4684"/>
  <c r="N10" i="4684"/>
  <c r="G14" i="4684"/>
  <c r="G15" i="4684"/>
  <c r="G16" i="4684"/>
  <c r="G18" i="4684"/>
  <c r="N22" i="4684"/>
  <c r="H17" i="4688"/>
  <c r="K18" i="4688" s="1"/>
  <c r="BA17" i="4688" s="1"/>
  <c r="F17" i="4688"/>
  <c r="D17" i="4688"/>
  <c r="D31" i="4688" s="1"/>
  <c r="T17" i="4688"/>
  <c r="AH17" i="4688"/>
  <c r="AH31" i="4688" s="1"/>
  <c r="AJ17" i="4688"/>
  <c r="AL17" i="4688"/>
  <c r="V17" i="4688"/>
  <c r="V31" i="4688" s="1"/>
  <c r="X17" i="4688"/>
  <c r="J20" i="4689"/>
  <c r="G19" i="4688" s="1"/>
  <c r="J22" i="4689"/>
  <c r="P19" i="4688" s="1"/>
  <c r="J26" i="4689"/>
  <c r="AK19" i="4688" s="1"/>
  <c r="J25" i="4689"/>
  <c r="AF19" i="4688" s="1"/>
  <c r="J23" i="4689"/>
  <c r="U19" i="4688" s="1"/>
  <c r="T17" i="4681"/>
  <c r="AL27" i="4688"/>
  <c r="BZ18" i="4688" s="1"/>
  <c r="AN27" i="4688"/>
  <c r="CB18" i="4688" s="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O18" i="4688"/>
  <c r="CC17" i="4688" s="1"/>
  <c r="AF31" i="4688"/>
  <c r="AN31" i="4688"/>
  <c r="AI31" i="4688"/>
  <c r="AO31" i="4688"/>
  <c r="Z31" i="4688"/>
  <c r="M11" i="4681"/>
  <c r="P31" i="4688"/>
  <c r="AB31" i="4688"/>
  <c r="P18" i="4688"/>
  <c r="N31" i="4688"/>
  <c r="K31" i="4688"/>
  <c r="I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U14" i="4688"/>
  <c r="BJ12" i="4688" s="1"/>
  <c r="W14" i="4688"/>
  <c r="BL12" i="4688" s="1"/>
  <c r="Y14" i="4688"/>
  <c r="BN12" i="4688" s="1"/>
  <c r="AA14" i="4688"/>
  <c r="BP12" i="4688" s="1"/>
  <c r="AA31" i="4688"/>
  <c r="AB14" i="4688"/>
  <c r="BQ12" i="4688" s="1"/>
  <c r="T14" i="4688"/>
  <c r="BI12" i="4688" s="1"/>
  <c r="S31" i="4688"/>
  <c r="V14" i="4688"/>
  <c r="BK12" i="4688" s="1"/>
  <c r="X14" i="4688"/>
  <c r="BM12" i="4688" s="1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B18" i="4688"/>
  <c r="BQ17" i="4688" s="1"/>
  <c r="Y31" i="4688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G18" i="4688" l="1"/>
  <c r="Z18" i="4688"/>
  <c r="BO17" i="4688" s="1"/>
  <c r="J18" i="4688"/>
  <c r="AZ17" i="4688" s="1"/>
  <c r="R18" i="4688"/>
  <c r="BG17" i="4688" s="1"/>
  <c r="AA18" i="4688"/>
  <c r="BP17" i="4688" s="1"/>
  <c r="R31" i="4688"/>
  <c r="T18" i="4688"/>
  <c r="BI17" i="4688" s="1"/>
  <c r="Q31" i="4688"/>
  <c r="S32" i="4688" s="1"/>
  <c r="BH21" i="4688" s="1"/>
  <c r="X31" i="4688"/>
  <c r="Z32" i="4688" s="1"/>
  <c r="BO21" i="4688" s="1"/>
  <c r="Q18" i="4688"/>
  <c r="BF17" i="4688" s="1"/>
  <c r="S18" i="4688"/>
  <c r="BH17" i="4688" s="1"/>
  <c r="AK18" i="4688"/>
  <c r="BY17" i="4688" s="1"/>
  <c r="AI18" i="4688"/>
  <c r="BW17" i="4688" s="1"/>
  <c r="U23" i="4684"/>
  <c r="H31" i="4688"/>
  <c r="J32" i="4688" s="1"/>
  <c r="AZ21" i="4688" s="1"/>
  <c r="N23" i="4684"/>
  <c r="G18" i="4688"/>
  <c r="AW17" i="4688" s="1"/>
  <c r="G23" i="4684"/>
  <c r="BU18" i="4688"/>
  <c r="AD29" i="4688"/>
  <c r="BE18" i="4688"/>
  <c r="M29" i="4688"/>
  <c r="AU18" i="4688"/>
  <c r="B29" i="4688"/>
  <c r="BU17" i="4688"/>
  <c r="AH18" i="4688"/>
  <c r="BV17" i="4688" s="1"/>
  <c r="W18" i="4688"/>
  <c r="BL17" i="4688" s="1"/>
  <c r="BE17" i="4688"/>
  <c r="AU17" i="4688"/>
  <c r="F18" i="4688"/>
  <c r="AV17" i="4688" s="1"/>
  <c r="I18" i="4688"/>
  <c r="AY17" i="4688" s="1"/>
  <c r="V18" i="4688"/>
  <c r="BK17" i="4688" s="1"/>
  <c r="AL18" i="4688"/>
  <c r="BZ17" i="4688" s="1"/>
  <c r="AJ31" i="4688"/>
  <c r="AK32" i="4688" s="1"/>
  <c r="BY21" i="4688" s="1"/>
  <c r="AM18" i="4688"/>
  <c r="CA17" i="4688" s="1"/>
  <c r="X18" i="4688"/>
  <c r="BM17" i="4688" s="1"/>
  <c r="Y18" i="4688"/>
  <c r="BN17" i="4688" s="1"/>
  <c r="AJ18" i="4688"/>
  <c r="BX17" i="4688" s="1"/>
  <c r="T31" i="4688"/>
  <c r="V32" i="4688" s="1"/>
  <c r="BK21" i="4688" s="1"/>
  <c r="F31" i="4688"/>
  <c r="H18" i="4688"/>
  <c r="AX17" i="4688" s="1"/>
  <c r="U18" i="4688"/>
  <c r="BJ17" i="4688" s="1"/>
  <c r="AO32" i="4688"/>
  <c r="CC21" i="4688" s="1"/>
  <c r="AL32" i="4688"/>
  <c r="BZ21" i="4688" s="1"/>
  <c r="U23" i="4678"/>
  <c r="AI32" i="4688"/>
  <c r="BW21" i="4688" s="1"/>
  <c r="AA32" i="4688"/>
  <c r="BP21" i="4688" s="1"/>
  <c r="AH32" i="4688"/>
  <c r="BV21" i="4688" s="1"/>
  <c r="E32" i="4688"/>
  <c r="AU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K32" i="4688"/>
  <c r="BA21" i="4688" s="1"/>
  <c r="P32" i="4688"/>
  <c r="BE21" i="4688" s="1"/>
  <c r="AG32" i="4688"/>
  <c r="BU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Q32" i="4688" l="1"/>
  <c r="BF21" i="4688" s="1"/>
  <c r="X32" i="4688"/>
  <c r="BM21" i="4688" s="1"/>
  <c r="Y32" i="4688"/>
  <c r="BN21" i="4688" s="1"/>
  <c r="R32" i="4688"/>
  <c r="BG21" i="4688" s="1"/>
  <c r="H32" i="4688"/>
  <c r="AX21" i="4688" s="1"/>
  <c r="I32" i="4688"/>
  <c r="AY21" i="4688" s="1"/>
  <c r="AO29" i="4688"/>
  <c r="AK29" i="4688"/>
  <c r="AF29" i="4688"/>
  <c r="AM32" i="4688"/>
  <c r="CA21" i="4688" s="1"/>
  <c r="AJ32" i="4688"/>
  <c r="BX21" i="4688" s="1"/>
  <c r="J29" i="4688"/>
  <c r="D29" i="4688"/>
  <c r="G29" i="4688"/>
  <c r="Z29" i="4688"/>
  <c r="U29" i="4688"/>
  <c r="P29" i="4688"/>
  <c r="AD20" i="4688"/>
  <c r="M20" i="4688"/>
  <c r="U20" i="4688" s="1"/>
  <c r="B20" i="4688"/>
  <c r="T32" i="4688"/>
  <c r="BI21" i="4688" s="1"/>
  <c r="W32" i="4688"/>
  <c r="BL21" i="4688" s="1"/>
  <c r="G32" i="4688"/>
  <c r="AW21" i="4688" s="1"/>
  <c r="F32" i="4688"/>
  <c r="AV21" i="4688" s="1"/>
  <c r="U32" i="4688"/>
  <c r="BJ21" i="4688" s="1"/>
  <c r="N23" i="4681"/>
  <c r="U23" i="4681"/>
  <c r="G23" i="4681"/>
  <c r="Z20" i="4688" l="1"/>
  <c r="P20" i="4688"/>
  <c r="AO20" i="4688"/>
  <c r="AK20" i="4688"/>
  <c r="AF20" i="4688"/>
  <c r="J20" i="4688"/>
  <c r="G20" i="4688"/>
  <c r="D20" i="4688"/>
</calcChain>
</file>

<file path=xl/sharedStrings.xml><?xml version="1.0" encoding="utf-8"?>
<sst xmlns="http://schemas.openxmlformats.org/spreadsheetml/2006/main" count="643" uniqueCount="153">
  <si>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</si>
  <si>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</si>
  <si>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</si>
  <si>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</si>
  <si>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</si>
  <si>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</si>
  <si>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</si>
  <si>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</si>
  <si>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</si>
  <si>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</si>
  <si>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</si>
  <si>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</si>
  <si>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</si>
  <si>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</si>
  <si>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</si>
  <si>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</si>
  <si>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</si>
  <si>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</si>
  <si>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</si>
  <si>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</si>
  <si>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</si>
  <si>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</si>
  <si>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</si>
  <si>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</si>
  <si>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</si>
  <si>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</si>
  <si>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</si>
  <si>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</si>
  <si>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</si>
  <si>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</si>
  <si>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</si>
  <si>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</si>
  <si>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</si>
  <si>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</si>
  <si>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</si>
  <si>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</si>
  <si>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</si>
  <si>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</si>
  <si>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</si>
  <si>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</si>
  <si>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</si>
  <si>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</si>
  <si>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</si>
  <si>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</si>
  <si>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</si>
  <si>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</si>
  <si>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</si>
  <si>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</si>
  <si>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</si>
  <si>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</si>
  <si>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</si>
  <si>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</si>
  <si>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</si>
  <si>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</si>
  <si>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</si>
  <si>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</si>
  <si>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</si>
  <si>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</si>
  <si>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</si>
  <si>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</si>
  <si>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</si>
  <si>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</si>
  <si>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</si>
  <si>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</si>
  <si>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</si>
  <si>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</si>
  <si>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</si>
  <si>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</si>
  <si>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</si>
  <si>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</si>
  <si>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</si>
  <si>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</si>
  <si>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</si>
  <si>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</si>
  <si>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</si>
  <si>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</si>
  <si>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</si>
  <si>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</si>
  <si>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</si>
  <si>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</si>
  <si>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</si>
  <si>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</si>
  <si>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</si>
  <si>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</si>
  <si>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</si>
  <si>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</si>
  <si>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</si>
  <si>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</si>
  <si>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</si>
  <si>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</si>
  <si>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</si>
  <si>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</si>
  <si>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</si>
  <si>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</si>
  <si>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</si>
  <si>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</si>
  <si>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</si>
  <si>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</si>
  <si>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</si>
  <si>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</si>
  <si>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</si>
  <si>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</si>
  <si>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</si>
  <si>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</si>
  <si>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</si>
  <si>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</si>
  <si>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</si>
  <si>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</si>
  <si>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</si>
  <si>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</si>
  <si>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</si>
  <si>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</si>
  <si>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</si>
  <si>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</si>
  <si>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</si>
  <si>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</si>
  <si>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</si>
  <si>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</si>
  <si>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</si>
  <si>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</si>
  <si>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</si>
  <si>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</si>
  <si>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</si>
  <si>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</si>
  <si>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</si>
  <si>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</si>
  <si>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</si>
  <si>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</si>
  <si>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</si>
  <si>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</si>
  <si>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</si>
  <si>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</si>
  <si>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</si>
  <si>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</si>
  <si>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</si>
  <si>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</si>
  <si>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</si>
  <si>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</si>
  <si>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</si>
  <si>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</si>
  <si>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</si>
  <si>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</si>
  <si>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</si>
  <si>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</si>
  <si>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</si>
  <si>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</si>
  <si>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</si>
  <si>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50 X CARRERA 45</t>
  </si>
  <si>
    <t xml:space="preserve">VOL MAX </t>
  </si>
  <si>
    <t>2 (S-N)</t>
  </si>
  <si>
    <t>GEOVANNIS GONZALEZ</t>
  </si>
  <si>
    <t xml:space="preserve">   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</si>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</sst>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697152"/>
        <c:axId val="347928392"/>
      </c:barChart>
      <c:catAx>
        <c:axId val="30769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28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69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94</c:v>
                </c:pt>
                <c:pt idx="1">
                  <c:v>109.5</c:v>
                </c:pt>
                <c:pt idx="2">
                  <c:v>139.5</c:v>
                </c:pt>
                <c:pt idx="3">
                  <c:v>117</c:v>
                </c:pt>
                <c:pt idx="4">
                  <c:v>119</c:v>
                </c:pt>
                <c:pt idx="5">
                  <c:v>112</c:v>
                </c:pt>
                <c:pt idx="6">
                  <c:v>119</c:v>
                </c:pt>
                <c:pt idx="7">
                  <c:v>116.5</c:v>
                </c:pt>
                <c:pt idx="8">
                  <c:v>123.5</c:v>
                </c:pt>
                <c:pt idx="9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439560"/>
        <c:axId val="348439952"/>
      </c:barChart>
      <c:catAx>
        <c:axId val="34843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39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9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145</c:v>
                </c:pt>
                <c:pt idx="1">
                  <c:v>130.5</c:v>
                </c:pt>
                <c:pt idx="2">
                  <c:v>125.5</c:v>
                </c:pt>
                <c:pt idx="3">
                  <c:v>121.5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433680"/>
        <c:axId val="348434072"/>
      </c:barChart>
      <c:catAx>
        <c:axId val="34843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3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145</c:v>
                </c:pt>
                <c:pt idx="1">
                  <c:v>184</c:v>
                </c:pt>
                <c:pt idx="2">
                  <c:v>205</c:v>
                </c:pt>
                <c:pt idx="3">
                  <c:v>141</c:v>
                </c:pt>
                <c:pt idx="4">
                  <c:v>132.5</c:v>
                </c:pt>
                <c:pt idx="5">
                  <c:v>129</c:v>
                </c:pt>
                <c:pt idx="6">
                  <c:v>111</c:v>
                </c:pt>
                <c:pt idx="7">
                  <c:v>123.5</c:v>
                </c:pt>
                <c:pt idx="8">
                  <c:v>104</c:v>
                </c:pt>
                <c:pt idx="9">
                  <c:v>98.5</c:v>
                </c:pt>
                <c:pt idx="10">
                  <c:v>91.5</c:v>
                </c:pt>
                <c:pt idx="11">
                  <c:v>132.5</c:v>
                </c:pt>
                <c:pt idx="12">
                  <c:v>99</c:v>
                </c:pt>
                <c:pt idx="13">
                  <c:v>92.5</c:v>
                </c:pt>
                <c:pt idx="14">
                  <c:v>141.5</c:v>
                </c:pt>
                <c:pt idx="15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434856"/>
        <c:axId val="348435248"/>
      </c:barChart>
      <c:catAx>
        <c:axId val="348434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3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4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158.5</c:v>
                </c:pt>
                <c:pt idx="1">
                  <c:v>171.5</c:v>
                </c:pt>
                <c:pt idx="2">
                  <c:v>204.5</c:v>
                </c:pt>
                <c:pt idx="3">
                  <c:v>179</c:v>
                </c:pt>
                <c:pt idx="4">
                  <c:v>174</c:v>
                </c:pt>
                <c:pt idx="5">
                  <c:v>182.5</c:v>
                </c:pt>
                <c:pt idx="6">
                  <c:v>180.5</c:v>
                </c:pt>
                <c:pt idx="7">
                  <c:v>178.5</c:v>
                </c:pt>
                <c:pt idx="8">
                  <c:v>183</c:v>
                </c:pt>
                <c:pt idx="9">
                  <c:v>171.5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24864"/>
        <c:axId val="347925256"/>
      </c:barChart>
      <c:catAx>
        <c:axId val="34792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2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197</c:v>
                </c:pt>
                <c:pt idx="1">
                  <c:v>189.5</c:v>
                </c:pt>
                <c:pt idx="2">
                  <c:v>172</c:v>
                </c:pt>
                <c:pt idx="3">
                  <c:v>159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26040"/>
        <c:axId val="347926432"/>
      </c:barChart>
      <c:catAx>
        <c:axId val="34792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2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6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208.5</c:v>
                </c:pt>
                <c:pt idx="1">
                  <c:v>257.5</c:v>
                </c:pt>
                <c:pt idx="2">
                  <c:v>250.5</c:v>
                </c:pt>
                <c:pt idx="3">
                  <c:v>178.5</c:v>
                </c:pt>
                <c:pt idx="4">
                  <c:v>166.5</c:v>
                </c:pt>
                <c:pt idx="5">
                  <c:v>158.5</c:v>
                </c:pt>
                <c:pt idx="6">
                  <c:v>144</c:v>
                </c:pt>
                <c:pt idx="7">
                  <c:v>152.5</c:v>
                </c:pt>
                <c:pt idx="8">
                  <c:v>140.5</c:v>
                </c:pt>
                <c:pt idx="9">
                  <c:v>129.5</c:v>
                </c:pt>
                <c:pt idx="10">
                  <c:v>126.5</c:v>
                </c:pt>
                <c:pt idx="11">
                  <c:v>172</c:v>
                </c:pt>
                <c:pt idx="12">
                  <c:v>165.5</c:v>
                </c:pt>
                <c:pt idx="13">
                  <c:v>142.5</c:v>
                </c:pt>
                <c:pt idx="14">
                  <c:v>194.5</c:v>
                </c:pt>
                <c:pt idx="15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9846552"/>
        <c:axId val="349849688"/>
      </c:barChart>
      <c:catAx>
        <c:axId val="34984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84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84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9846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253.5</c:v>
                </c:pt>
                <c:pt idx="4">
                  <c:v>244</c:v>
                </c:pt>
                <c:pt idx="5">
                  <c:v>252.5</c:v>
                </c:pt>
                <c:pt idx="6">
                  <c:v>249</c:v>
                </c:pt>
                <c:pt idx="7">
                  <c:v>249</c:v>
                </c:pt>
                <c:pt idx="8">
                  <c:v>253.5</c:v>
                </c:pt>
                <c:pt idx="9">
                  <c:v>230</c:v>
                </c:pt>
                <c:pt idx="13">
                  <c:v>220</c:v>
                </c:pt>
                <c:pt idx="14">
                  <c:v>190.5</c:v>
                </c:pt>
                <c:pt idx="15">
                  <c:v>146.5</c:v>
                </c:pt>
                <c:pt idx="16">
                  <c:v>134</c:v>
                </c:pt>
                <c:pt idx="17">
                  <c:v>125.5</c:v>
                </c:pt>
                <c:pt idx="18">
                  <c:v>128</c:v>
                </c:pt>
                <c:pt idx="19">
                  <c:v>129.5</c:v>
                </c:pt>
                <c:pt idx="20">
                  <c:v>131.5</c:v>
                </c:pt>
                <c:pt idx="21">
                  <c:v>142</c:v>
                </c:pt>
                <c:pt idx="22">
                  <c:v>172</c:v>
                </c:pt>
                <c:pt idx="23">
                  <c:v>191</c:v>
                </c:pt>
                <c:pt idx="24">
                  <c:v>209</c:v>
                </c:pt>
                <c:pt idx="25">
                  <c:v>214.5</c:v>
                </c:pt>
                <c:pt idx="29">
                  <c:v>195</c:v>
                </c:pt>
                <c:pt idx="30">
                  <c:v>143</c:v>
                </c:pt>
                <c:pt idx="31">
                  <c:v>84</c:v>
                </c:pt>
                <c:pt idx="32">
                  <c:v>37.5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460</c:v>
                </c:pt>
                <c:pt idx="4">
                  <c:v>485</c:v>
                </c:pt>
                <c:pt idx="5">
                  <c:v>487.5</c:v>
                </c:pt>
                <c:pt idx="6">
                  <c:v>467</c:v>
                </c:pt>
                <c:pt idx="7">
                  <c:v>466.5</c:v>
                </c:pt>
                <c:pt idx="8">
                  <c:v>471</c:v>
                </c:pt>
                <c:pt idx="9">
                  <c:v>483.5</c:v>
                </c:pt>
                <c:pt idx="13">
                  <c:v>675</c:v>
                </c:pt>
                <c:pt idx="14">
                  <c:v>662.5</c:v>
                </c:pt>
                <c:pt idx="15">
                  <c:v>607.5</c:v>
                </c:pt>
                <c:pt idx="16">
                  <c:v>513.5</c:v>
                </c:pt>
                <c:pt idx="17">
                  <c:v>496</c:v>
                </c:pt>
                <c:pt idx="18">
                  <c:v>467.5</c:v>
                </c:pt>
                <c:pt idx="19">
                  <c:v>437</c:v>
                </c:pt>
                <c:pt idx="20">
                  <c:v>417.5</c:v>
                </c:pt>
                <c:pt idx="21">
                  <c:v>426.5</c:v>
                </c:pt>
                <c:pt idx="22">
                  <c:v>421.5</c:v>
                </c:pt>
                <c:pt idx="23">
                  <c:v>415.5</c:v>
                </c:pt>
                <c:pt idx="24">
                  <c:v>465.5</c:v>
                </c:pt>
                <c:pt idx="25">
                  <c:v>454</c:v>
                </c:pt>
                <c:pt idx="29">
                  <c:v>522.5</c:v>
                </c:pt>
                <c:pt idx="30">
                  <c:v>377.5</c:v>
                </c:pt>
                <c:pt idx="31">
                  <c:v>247</c:v>
                </c:pt>
                <c:pt idx="32">
                  <c:v>121.5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713.5</c:v>
                </c:pt>
                <c:pt idx="4">
                  <c:v>729</c:v>
                </c:pt>
                <c:pt idx="5">
                  <c:v>740</c:v>
                </c:pt>
                <c:pt idx="6">
                  <c:v>716</c:v>
                </c:pt>
                <c:pt idx="7">
                  <c:v>715.5</c:v>
                </c:pt>
                <c:pt idx="8">
                  <c:v>724.5</c:v>
                </c:pt>
                <c:pt idx="9">
                  <c:v>713.5</c:v>
                </c:pt>
                <c:pt idx="13">
                  <c:v>895</c:v>
                </c:pt>
                <c:pt idx="14">
                  <c:v>853</c:v>
                </c:pt>
                <c:pt idx="15">
                  <c:v>754</c:v>
                </c:pt>
                <c:pt idx="16">
                  <c:v>647.5</c:v>
                </c:pt>
                <c:pt idx="17">
                  <c:v>621.5</c:v>
                </c:pt>
                <c:pt idx="18">
                  <c:v>595.5</c:v>
                </c:pt>
                <c:pt idx="19">
                  <c:v>566.5</c:v>
                </c:pt>
                <c:pt idx="20">
                  <c:v>549</c:v>
                </c:pt>
                <c:pt idx="21">
                  <c:v>568.5</c:v>
                </c:pt>
                <c:pt idx="22">
                  <c:v>593.5</c:v>
                </c:pt>
                <c:pt idx="23">
                  <c:v>606.5</c:v>
                </c:pt>
                <c:pt idx="24">
                  <c:v>674.5</c:v>
                </c:pt>
                <c:pt idx="25">
                  <c:v>668.5</c:v>
                </c:pt>
                <c:pt idx="29">
                  <c:v>717.5</c:v>
                </c:pt>
                <c:pt idx="30">
                  <c:v>520.5</c:v>
                </c:pt>
                <c:pt idx="31">
                  <c:v>331</c:v>
                </c:pt>
                <c:pt idx="32">
                  <c:v>159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844984"/>
        <c:axId val="349850080"/>
      </c:lineChart>
      <c:catAx>
        <c:axId val="349844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985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8500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49844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22904"/>
        <c:axId val="347928000"/>
      </c:barChart>
      <c:catAx>
        <c:axId val="34792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28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21728"/>
        <c:axId val="347921336"/>
      </c:barChart>
      <c:catAx>
        <c:axId val="34792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21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64.5</c:v>
                </c:pt>
                <c:pt idx="1">
                  <c:v>62</c:v>
                </c:pt>
                <c:pt idx="2">
                  <c:v>65</c:v>
                </c:pt>
                <c:pt idx="3">
                  <c:v>62</c:v>
                </c:pt>
                <c:pt idx="4">
                  <c:v>55</c:v>
                </c:pt>
                <c:pt idx="5">
                  <c:v>70.5</c:v>
                </c:pt>
                <c:pt idx="6">
                  <c:v>61.5</c:v>
                </c:pt>
                <c:pt idx="7">
                  <c:v>62</c:v>
                </c:pt>
                <c:pt idx="8">
                  <c:v>59.5</c:v>
                </c:pt>
                <c:pt idx="9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26824"/>
        <c:axId val="347922512"/>
      </c:barChart>
      <c:catAx>
        <c:axId val="34792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22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6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52</c:v>
                </c:pt>
                <c:pt idx="1">
                  <c:v>59</c:v>
                </c:pt>
                <c:pt idx="2">
                  <c:v>46.5</c:v>
                </c:pt>
                <c:pt idx="3">
                  <c:v>37.5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23688"/>
        <c:axId val="347924472"/>
      </c:barChart>
      <c:catAx>
        <c:axId val="34792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924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63.5</c:v>
                </c:pt>
                <c:pt idx="1">
                  <c:v>73.5</c:v>
                </c:pt>
                <c:pt idx="2">
                  <c:v>45.5</c:v>
                </c:pt>
                <c:pt idx="3">
                  <c:v>37.5</c:v>
                </c:pt>
                <c:pt idx="4">
                  <c:v>34</c:v>
                </c:pt>
                <c:pt idx="5">
                  <c:v>29.5</c:v>
                </c:pt>
                <c:pt idx="6">
                  <c:v>33</c:v>
                </c:pt>
                <c:pt idx="7">
                  <c:v>29</c:v>
                </c:pt>
                <c:pt idx="8">
                  <c:v>36.5</c:v>
                </c:pt>
                <c:pt idx="9">
                  <c:v>31</c:v>
                </c:pt>
                <c:pt idx="10">
                  <c:v>35</c:v>
                </c:pt>
                <c:pt idx="11">
                  <c:v>39.5</c:v>
                </c:pt>
                <c:pt idx="12">
                  <c:v>66.5</c:v>
                </c:pt>
                <c:pt idx="13">
                  <c:v>50</c:v>
                </c:pt>
                <c:pt idx="14">
                  <c:v>53</c:v>
                </c:pt>
                <c:pt idx="15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7927216"/>
        <c:axId val="348433288"/>
      </c:barChart>
      <c:catAx>
        <c:axId val="34792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3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792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437208"/>
        <c:axId val="348437600"/>
      </c:barChart>
      <c:catAx>
        <c:axId val="348437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3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7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436816"/>
        <c:axId val="348432504"/>
      </c:barChart>
      <c:catAx>
        <c:axId val="34843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2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32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8439168"/>
        <c:axId val="348436424"/>
      </c:barChart>
      <c:catAx>
        <c:axId val="34843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436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843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147</v>
      </c>
      <c r="E5" s="144"/>
      <c r="F5" s="144"/>
      <c r="G5" s="144"/>
      <c r="H5" s="144"/>
      <c r="I5" s="134" t="s">
        <v>53</v>
      </c>
      <c r="J5" s="134"/>
      <c r="K5" s="134"/>
      <c r="L5" s="145">
        <v>1139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/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41936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51">
        <v>241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51">
        <v>250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51">
        <v>262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51">
        <v>270.5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0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0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0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92</v>
      </c>
      <c r="N24" s="57"/>
      <c r="O24" s="152"/>
      <c r="P24" s="153"/>
      <c r="Q24" s="52" t="s">
        <v>72</v>
      </c>
      <c r="R24" s="55"/>
      <c r="S24" s="55"/>
      <c r="T24" s="56" t="s">
        <v>68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1" zoomScaleNormal="100" workbookViewId="0">
      <selection activeCell="N16" sqref="N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147</v>
      </c>
      <c r="E5" s="144"/>
      <c r="F5" s="144"/>
      <c r="G5" s="144"/>
      <c r="H5" s="144"/>
      <c r="I5" s="134" t="s">
        <v>53</v>
      </c>
      <c r="J5" s="134"/>
      <c r="K5" s="134"/>
      <c r="L5" s="145">
        <v>1139</v>
      </c>
      <c r="M5" s="145"/>
      <c r="N5" s="145"/>
      <c r="O5" s="12"/>
      <c r="P5" s="134" t="s">
        <v>57</v>
      </c>
      <c r="Q5" s="134"/>
      <c r="R5" s="134"/>
      <c r="S5" s="143" t="s">
        <v>149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152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43980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41</v>
      </c>
      <c r="C10" s="46">
        <v>36</v>
      </c>
      <c r="D10" s="46">
        <v>4</v>
      </c>
      <c r="E10" s="46">
        <v>0</v>
      </c>
      <c r="F10" s="6">
        <f t="shared" ref="F10:F22" si="0">B10*0.5+C10*1+D10*2+E10*2.5</f>
        <v>64.5</v>
      </c>
      <c r="G10" s="2"/>
      <c r="H10" s="19" t="s">
        <v>4</v>
      </c>
      <c r="I10" s="46">
        <v>10</v>
      </c>
      <c r="J10" s="46">
        <v>26</v>
      </c>
      <c r="K10" s="46">
        <v>2</v>
      </c>
      <c r="L10" s="46">
        <v>1</v>
      </c>
      <c r="M10" s="6">
        <f t="shared" ref="M10:M22" si="1">I10*0.5+J10*1+K10*2+L10*2.5</f>
        <v>37.5</v>
      </c>
      <c r="N10" s="9">
        <f>F20+F21+F22+M10</f>
        <v>220</v>
      </c>
      <c r="O10" s="19" t="s">
        <v>43</v>
      </c>
      <c r="P10" s="46">
        <v>19</v>
      </c>
      <c r="Q10" s="46">
        <v>36</v>
      </c>
      <c r="R10" s="46">
        <v>2</v>
      </c>
      <c r="S10" s="46">
        <v>1</v>
      </c>
      <c r="T10" s="6">
        <f t="shared" ref="T10:T21" si="2">P10*0.5+Q10*1+R10*2+S10*2.5</f>
        <v>52</v>
      </c>
      <c r="U10" s="10"/>
      <c r="AB10" s="1"/>
    </row>
    <row r="11" spans="1:28" ht="24" customHeight="1" x14ac:dyDescent="0.2">
      <c r="A11" s="18" t="s">
        <v>14</v>
      </c>
      <c r="B11" s="46">
        <v>36</v>
      </c>
      <c r="C11" s="46">
        <v>33</v>
      </c>
      <c r="D11" s="46">
        <v>3</v>
      </c>
      <c r="E11" s="46">
        <v>2</v>
      </c>
      <c r="F11" s="6">
        <f t="shared" si="0"/>
        <v>62</v>
      </c>
      <c r="G11" s="2"/>
      <c r="H11" s="19" t="s">
        <v>5</v>
      </c>
      <c r="I11" s="46">
        <v>12</v>
      </c>
      <c r="J11" s="46">
        <v>21</v>
      </c>
      <c r="K11" s="46">
        <v>1</v>
      </c>
      <c r="L11" s="46">
        <v>2</v>
      </c>
      <c r="M11" s="6">
        <f t="shared" si="1"/>
        <v>34</v>
      </c>
      <c r="N11" s="9">
        <f>F21+F22+M10+M11</f>
        <v>190.5</v>
      </c>
      <c r="O11" s="19" t="s">
        <v>44</v>
      </c>
      <c r="P11" s="46">
        <v>24</v>
      </c>
      <c r="Q11" s="46">
        <v>41</v>
      </c>
      <c r="R11" s="46">
        <v>3</v>
      </c>
      <c r="S11" s="46">
        <v>0</v>
      </c>
      <c r="T11" s="6">
        <f t="shared" si="2"/>
        <v>59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33</v>
      </c>
      <c r="D12" s="46">
        <v>5</v>
      </c>
      <c r="E12" s="46">
        <v>3</v>
      </c>
      <c r="F12" s="6">
        <f t="shared" si="0"/>
        <v>65</v>
      </c>
      <c r="G12" s="2"/>
      <c r="H12" s="19" t="s">
        <v>6</v>
      </c>
      <c r="I12" s="46">
        <v>10</v>
      </c>
      <c r="J12" s="46">
        <v>18</v>
      </c>
      <c r="K12" s="46">
        <v>2</v>
      </c>
      <c r="L12" s="46">
        <v>1</v>
      </c>
      <c r="M12" s="6">
        <f t="shared" si="1"/>
        <v>29.5</v>
      </c>
      <c r="N12" s="2">
        <f>F22+M10+M11+M12</f>
        <v>146.5</v>
      </c>
      <c r="O12" s="19" t="s">
        <v>32</v>
      </c>
      <c r="P12" s="46">
        <v>17</v>
      </c>
      <c r="Q12" s="46">
        <v>36</v>
      </c>
      <c r="R12" s="46">
        <v>1</v>
      </c>
      <c r="S12" s="46">
        <v>0</v>
      </c>
      <c r="T12" s="6">
        <f t="shared" si="2"/>
        <v>46.5</v>
      </c>
      <c r="U12" s="2"/>
      <c r="AB12" s="1"/>
    </row>
    <row r="13" spans="1:28" ht="24" customHeight="1" x14ac:dyDescent="0.2">
      <c r="A13" s="18" t="s">
        <v>19</v>
      </c>
      <c r="B13" s="46">
        <v>31</v>
      </c>
      <c r="C13" s="46">
        <v>36</v>
      </c>
      <c r="D13" s="46">
        <v>4</v>
      </c>
      <c r="E13" s="46">
        <v>1</v>
      </c>
      <c r="F13" s="6">
        <f t="shared" si="0"/>
        <v>62</v>
      </c>
      <c r="G13" s="2">
        <f t="shared" ref="G13:G19" si="3">F10+F11+F12+F13</f>
        <v>253.5</v>
      </c>
      <c r="H13" s="19" t="s">
        <v>7</v>
      </c>
      <c r="I13" s="46">
        <v>9</v>
      </c>
      <c r="J13" s="46">
        <v>20</v>
      </c>
      <c r="K13" s="46">
        <v>3</v>
      </c>
      <c r="L13" s="46">
        <v>1</v>
      </c>
      <c r="M13" s="6">
        <f t="shared" si="1"/>
        <v>33</v>
      </c>
      <c r="N13" s="2">
        <f t="shared" ref="N13:N18" si="4">M10+M11+M12+M13</f>
        <v>134</v>
      </c>
      <c r="O13" s="19" t="s">
        <v>33</v>
      </c>
      <c r="P13" s="46">
        <v>19</v>
      </c>
      <c r="Q13" s="46">
        <v>24</v>
      </c>
      <c r="R13" s="46">
        <v>2</v>
      </c>
      <c r="S13" s="46">
        <v>0</v>
      </c>
      <c r="T13" s="6">
        <f t="shared" si="2"/>
        <v>37.5</v>
      </c>
      <c r="U13" s="2">
        <f t="shared" ref="U13:U21" si="5">T10+T11+T12+T13</f>
        <v>195</v>
      </c>
      <c r="AB13" s="51">
        <v>241</v>
      </c>
    </row>
    <row r="14" spans="1:28" ht="24" customHeight="1" x14ac:dyDescent="0.2">
      <c r="A14" s="18" t="s">
        <v>21</v>
      </c>
      <c r="B14" s="46">
        <v>26</v>
      </c>
      <c r="C14" s="46">
        <v>31</v>
      </c>
      <c r="D14" s="46">
        <v>3</v>
      </c>
      <c r="E14" s="46">
        <v>2</v>
      </c>
      <c r="F14" s="6">
        <f t="shared" si="0"/>
        <v>55</v>
      </c>
      <c r="G14" s="2">
        <f t="shared" si="3"/>
        <v>244</v>
      </c>
      <c r="H14" s="19" t="s">
        <v>9</v>
      </c>
      <c r="I14" s="46">
        <v>11</v>
      </c>
      <c r="J14" s="46">
        <v>19</v>
      </c>
      <c r="K14" s="46">
        <v>1</v>
      </c>
      <c r="L14" s="46">
        <v>1</v>
      </c>
      <c r="M14" s="6">
        <f t="shared" si="1"/>
        <v>29</v>
      </c>
      <c r="N14" s="2">
        <f t="shared" si="4"/>
        <v>125.5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143</v>
      </c>
      <c r="AB14" s="51">
        <v>250</v>
      </c>
    </row>
    <row r="15" spans="1:28" ht="24" customHeight="1" x14ac:dyDescent="0.2">
      <c r="A15" s="18" t="s">
        <v>23</v>
      </c>
      <c r="B15" s="46">
        <v>27</v>
      </c>
      <c r="C15" s="46">
        <v>51</v>
      </c>
      <c r="D15" s="46">
        <v>3</v>
      </c>
      <c r="E15" s="46">
        <v>0</v>
      </c>
      <c r="F15" s="6">
        <f t="shared" si="0"/>
        <v>70.5</v>
      </c>
      <c r="G15" s="2">
        <f t="shared" si="3"/>
        <v>252.5</v>
      </c>
      <c r="H15" s="19" t="s">
        <v>12</v>
      </c>
      <c r="I15" s="46">
        <v>13</v>
      </c>
      <c r="J15" s="46">
        <v>21</v>
      </c>
      <c r="K15" s="46">
        <v>2</v>
      </c>
      <c r="L15" s="46">
        <v>2</v>
      </c>
      <c r="M15" s="6">
        <f t="shared" si="1"/>
        <v>36.5</v>
      </c>
      <c r="N15" s="2">
        <f t="shared" si="4"/>
        <v>128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84</v>
      </c>
      <c r="AB15" s="51">
        <v>262</v>
      </c>
    </row>
    <row r="16" spans="1:28" ht="24" customHeight="1" x14ac:dyDescent="0.2">
      <c r="A16" s="18" t="s">
        <v>39</v>
      </c>
      <c r="B16" s="46">
        <v>24</v>
      </c>
      <c r="C16" s="46">
        <v>41</v>
      </c>
      <c r="D16" s="46">
        <v>3</v>
      </c>
      <c r="E16" s="46">
        <v>1</v>
      </c>
      <c r="F16" s="6">
        <f t="shared" si="0"/>
        <v>61.5</v>
      </c>
      <c r="G16" s="2">
        <f t="shared" si="3"/>
        <v>249</v>
      </c>
      <c r="H16" s="19" t="s">
        <v>15</v>
      </c>
      <c r="I16" s="46">
        <v>9</v>
      </c>
      <c r="J16" s="46">
        <v>20</v>
      </c>
      <c r="K16" s="46">
        <v>2</v>
      </c>
      <c r="L16" s="46">
        <v>1</v>
      </c>
      <c r="M16" s="6">
        <f t="shared" si="1"/>
        <v>31</v>
      </c>
      <c r="N16" s="2">
        <f t="shared" si="4"/>
        <v>129.5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37.5</v>
      </c>
      <c r="AB16" s="51">
        <v>270.5</v>
      </c>
    </row>
    <row r="17" spans="1:28" ht="24" customHeight="1" x14ac:dyDescent="0.2">
      <c r="A17" s="18" t="s">
        <v>40</v>
      </c>
      <c r="B17" s="46">
        <v>26</v>
      </c>
      <c r="C17" s="46">
        <v>45</v>
      </c>
      <c r="D17" s="46">
        <v>2</v>
      </c>
      <c r="E17" s="46">
        <v>0</v>
      </c>
      <c r="F17" s="6">
        <f t="shared" si="0"/>
        <v>62</v>
      </c>
      <c r="G17" s="2">
        <f t="shared" si="3"/>
        <v>249</v>
      </c>
      <c r="H17" s="19" t="s">
        <v>18</v>
      </c>
      <c r="I17" s="46">
        <v>18</v>
      </c>
      <c r="J17" s="46">
        <v>24</v>
      </c>
      <c r="K17" s="46">
        <v>1</v>
      </c>
      <c r="L17" s="46">
        <v>0</v>
      </c>
      <c r="M17" s="6">
        <f t="shared" si="1"/>
        <v>35</v>
      </c>
      <c r="N17" s="2">
        <f t="shared" si="4"/>
        <v>131.5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>
        <v>17</v>
      </c>
      <c r="C18" s="46">
        <v>37</v>
      </c>
      <c r="D18" s="46">
        <v>2</v>
      </c>
      <c r="E18" s="46">
        <v>4</v>
      </c>
      <c r="F18" s="6">
        <f t="shared" si="0"/>
        <v>59.5</v>
      </c>
      <c r="G18" s="2">
        <f t="shared" si="3"/>
        <v>253.5</v>
      </c>
      <c r="H18" s="19" t="s">
        <v>20</v>
      </c>
      <c r="I18" s="46">
        <v>11</v>
      </c>
      <c r="J18" s="46">
        <v>32</v>
      </c>
      <c r="K18" s="46">
        <v>1</v>
      </c>
      <c r="L18" s="46">
        <v>0</v>
      </c>
      <c r="M18" s="6">
        <f t="shared" si="1"/>
        <v>39.5</v>
      </c>
      <c r="N18" s="2">
        <f t="shared" si="4"/>
        <v>142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>
        <v>22</v>
      </c>
      <c r="C19" s="47">
        <v>32</v>
      </c>
      <c r="D19" s="47">
        <v>2</v>
      </c>
      <c r="E19" s="47">
        <v>0</v>
      </c>
      <c r="F19" s="7">
        <f t="shared" si="0"/>
        <v>47</v>
      </c>
      <c r="G19" s="3">
        <f t="shared" si="3"/>
        <v>230</v>
      </c>
      <c r="H19" s="20" t="s">
        <v>22</v>
      </c>
      <c r="I19" s="45">
        <v>17</v>
      </c>
      <c r="J19" s="45">
        <v>47</v>
      </c>
      <c r="K19" s="45">
        <v>3</v>
      </c>
      <c r="L19" s="45">
        <v>2</v>
      </c>
      <c r="M19" s="6">
        <f t="shared" si="1"/>
        <v>66.5</v>
      </c>
      <c r="N19" s="2">
        <f>M16+M17+M18+M19</f>
        <v>172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>
        <v>27</v>
      </c>
      <c r="C20" s="45">
        <v>46</v>
      </c>
      <c r="D20" s="45">
        <v>2</v>
      </c>
      <c r="E20" s="45">
        <v>0</v>
      </c>
      <c r="F20" s="8">
        <f t="shared" si="0"/>
        <v>63.5</v>
      </c>
      <c r="G20" s="35"/>
      <c r="H20" s="19" t="s">
        <v>24</v>
      </c>
      <c r="I20" s="46">
        <v>11</v>
      </c>
      <c r="J20" s="46">
        <v>40</v>
      </c>
      <c r="K20" s="46">
        <v>1</v>
      </c>
      <c r="L20" s="46">
        <v>1</v>
      </c>
      <c r="M20" s="8">
        <f t="shared" si="1"/>
        <v>50</v>
      </c>
      <c r="N20" s="2">
        <f>M17+M18+M19+M20</f>
        <v>191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Y20" t="s">
        <v>151</v>
      </c>
      <c r="AB20" s="51">
        <v>299</v>
      </c>
    </row>
    <row r="21" spans="1:28" ht="24" customHeight="1" thickBot="1" x14ac:dyDescent="0.25">
      <c r="A21" s="19" t="s">
        <v>28</v>
      </c>
      <c r="B21" s="46">
        <v>31</v>
      </c>
      <c r="C21" s="46">
        <v>52</v>
      </c>
      <c r="D21" s="46">
        <v>3</v>
      </c>
      <c r="E21" s="46">
        <v>0</v>
      </c>
      <c r="F21" s="6">
        <f t="shared" si="0"/>
        <v>73.5</v>
      </c>
      <c r="G21" s="36"/>
      <c r="H21" s="20" t="s">
        <v>25</v>
      </c>
      <c r="I21" s="46">
        <v>11</v>
      </c>
      <c r="J21" s="46">
        <v>37</v>
      </c>
      <c r="K21" s="46">
        <v>4</v>
      </c>
      <c r="L21" s="46">
        <v>1</v>
      </c>
      <c r="M21" s="6">
        <f t="shared" si="1"/>
        <v>53</v>
      </c>
      <c r="N21" s="2">
        <f>M18+M19+M20+M21</f>
        <v>209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>
        <v>18</v>
      </c>
      <c r="C22" s="46">
        <v>30</v>
      </c>
      <c r="D22" s="46">
        <v>2</v>
      </c>
      <c r="E22" s="46">
        <v>1</v>
      </c>
      <c r="F22" s="6">
        <f t="shared" si="0"/>
        <v>45.5</v>
      </c>
      <c r="G22" s="2"/>
      <c r="H22" s="21" t="s">
        <v>26</v>
      </c>
      <c r="I22" s="47">
        <v>17</v>
      </c>
      <c r="J22" s="47">
        <v>25</v>
      </c>
      <c r="K22" s="47">
        <v>2</v>
      </c>
      <c r="L22" s="47">
        <v>3</v>
      </c>
      <c r="M22" s="6">
        <f t="shared" si="1"/>
        <v>45</v>
      </c>
      <c r="N22" s="3">
        <f>M19+M20+M21+M22</f>
        <v>214.5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253.5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220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195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73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5" zoomScale="112" zoomScaleNormal="112" workbookViewId="0">
      <selection activeCell="T20" sqref="T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 50 X CARRERA 45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1139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3</v>
      </c>
      <c r="M6" s="146"/>
      <c r="N6" s="146"/>
      <c r="O6" s="42"/>
      <c r="P6" s="134" t="s">
        <v>58</v>
      </c>
      <c r="Q6" s="134"/>
      <c r="R6" s="134"/>
      <c r="S6" s="139">
        <v>43980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12</v>
      </c>
      <c r="C10" s="46">
        <v>77</v>
      </c>
      <c r="D10" s="46">
        <v>3</v>
      </c>
      <c r="E10" s="46">
        <v>2</v>
      </c>
      <c r="F10" s="48">
        <f>B10*0.5+C10*1+D10*2+E10*2.5</f>
        <v>94</v>
      </c>
      <c r="G10" s="2"/>
      <c r="H10" s="19" t="s">
        <v>4</v>
      </c>
      <c r="I10" s="46">
        <v>9</v>
      </c>
      <c r="J10" s="46">
        <v>122</v>
      </c>
      <c r="K10" s="46">
        <v>1</v>
      </c>
      <c r="L10" s="46">
        <v>5</v>
      </c>
      <c r="M10" s="6">
        <f>I10*0.5+J10*1+K10*2+L10*2.5</f>
        <v>141</v>
      </c>
      <c r="N10" s="9">
        <f>F20+F21+F22+M10</f>
        <v>675</v>
      </c>
      <c r="O10" s="19" t="s">
        <v>43</v>
      </c>
      <c r="P10" s="46">
        <v>22</v>
      </c>
      <c r="Q10" s="46">
        <v>127</v>
      </c>
      <c r="R10" s="46">
        <v>1</v>
      </c>
      <c r="S10" s="46">
        <v>2</v>
      </c>
      <c r="T10" s="6">
        <f>P10*0.5+Q10*1+R10*2+S10*2.5</f>
        <v>145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87</v>
      </c>
      <c r="D11" s="46">
        <v>3</v>
      </c>
      <c r="E11" s="46">
        <v>3</v>
      </c>
      <c r="F11" s="6">
        <f t="shared" ref="F11:F22" si="0">B11*0.5+C11*1+D11*2+E11*2.5</f>
        <v>109.5</v>
      </c>
      <c r="G11" s="2"/>
      <c r="H11" s="19" t="s">
        <v>5</v>
      </c>
      <c r="I11" s="46">
        <v>11</v>
      </c>
      <c r="J11" s="46">
        <v>118</v>
      </c>
      <c r="K11" s="46">
        <v>2</v>
      </c>
      <c r="L11" s="46">
        <v>2</v>
      </c>
      <c r="M11" s="6">
        <f t="shared" ref="M11:M22" si="1">I11*0.5+J11*1+K11*2+L11*2.5</f>
        <v>132.5</v>
      </c>
      <c r="N11" s="9">
        <f>F21+F22+M10+M11</f>
        <v>662.5</v>
      </c>
      <c r="O11" s="19" t="s">
        <v>44</v>
      </c>
      <c r="P11" s="46">
        <v>21</v>
      </c>
      <c r="Q11" s="46">
        <v>111</v>
      </c>
      <c r="R11" s="46">
        <v>2</v>
      </c>
      <c r="S11" s="46">
        <v>2</v>
      </c>
      <c r="T11" s="6">
        <f t="shared" ref="T11:T21" si="2">P11*0.5+Q11*1+R11*2+S11*2.5</f>
        <v>130.5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22</v>
      </c>
      <c r="C12" s="46">
        <v>115</v>
      </c>
      <c r="D12" s="46">
        <v>3</v>
      </c>
      <c r="E12" s="46">
        <v>3</v>
      </c>
      <c r="F12" s="6">
        <f t="shared" si="0"/>
        <v>139.5</v>
      </c>
      <c r="G12" s="2"/>
      <c r="H12" s="19" t="s">
        <v>6</v>
      </c>
      <c r="I12" s="46">
        <v>8</v>
      </c>
      <c r="J12" s="46">
        <v>113</v>
      </c>
      <c r="K12" s="46">
        <v>1</v>
      </c>
      <c r="L12" s="46">
        <v>4</v>
      </c>
      <c r="M12" s="6">
        <f t="shared" si="1"/>
        <v>129</v>
      </c>
      <c r="N12" s="2">
        <f>F22+M10+M11+M12</f>
        <v>607.5</v>
      </c>
      <c r="O12" s="19" t="s">
        <v>32</v>
      </c>
      <c r="P12" s="46">
        <v>17</v>
      </c>
      <c r="Q12" s="46">
        <v>108</v>
      </c>
      <c r="R12" s="46">
        <v>2</v>
      </c>
      <c r="S12" s="46">
        <v>2</v>
      </c>
      <c r="T12" s="6">
        <f t="shared" si="2"/>
        <v>125.5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102</v>
      </c>
      <c r="D13" s="46">
        <v>2</v>
      </c>
      <c r="E13" s="46">
        <v>2</v>
      </c>
      <c r="F13" s="6">
        <f t="shared" si="0"/>
        <v>117</v>
      </c>
      <c r="G13" s="2">
        <f>F10+F11+F12+F13</f>
        <v>460</v>
      </c>
      <c r="H13" s="19" t="s">
        <v>7</v>
      </c>
      <c r="I13" s="46">
        <v>6</v>
      </c>
      <c r="J13" s="46">
        <v>101</v>
      </c>
      <c r="K13" s="46">
        <v>1</v>
      </c>
      <c r="L13" s="46">
        <v>2</v>
      </c>
      <c r="M13" s="6">
        <f t="shared" si="1"/>
        <v>111</v>
      </c>
      <c r="N13" s="2">
        <f t="shared" ref="N13:N18" si="3">M10+M11+M12+M13</f>
        <v>513.5</v>
      </c>
      <c r="O13" s="19" t="s">
        <v>33</v>
      </c>
      <c r="P13" s="46">
        <v>17</v>
      </c>
      <c r="Q13" s="46">
        <v>113</v>
      </c>
      <c r="R13" s="46">
        <v>0</v>
      </c>
      <c r="S13" s="46">
        <v>0</v>
      </c>
      <c r="T13" s="6">
        <f t="shared" si="2"/>
        <v>121.5</v>
      </c>
      <c r="U13" s="2">
        <f t="shared" ref="U13:U21" si="4">T10+T11+T12+T13</f>
        <v>522.5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21</v>
      </c>
      <c r="C14" s="46">
        <v>94</v>
      </c>
      <c r="D14" s="46">
        <v>1</v>
      </c>
      <c r="E14" s="46">
        <v>5</v>
      </c>
      <c r="F14" s="6">
        <f t="shared" si="0"/>
        <v>119</v>
      </c>
      <c r="G14" s="2">
        <f t="shared" ref="G14:G19" si="5">F11+F12+F13+F14</f>
        <v>485</v>
      </c>
      <c r="H14" s="19" t="s">
        <v>9</v>
      </c>
      <c r="I14" s="46">
        <v>7</v>
      </c>
      <c r="J14" s="46">
        <v>111</v>
      </c>
      <c r="K14" s="46">
        <v>2</v>
      </c>
      <c r="L14" s="46">
        <v>2</v>
      </c>
      <c r="M14" s="6">
        <f t="shared" si="1"/>
        <v>123.5</v>
      </c>
      <c r="N14" s="2">
        <f t="shared" si="3"/>
        <v>496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377.5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14</v>
      </c>
      <c r="C15" s="46">
        <v>96</v>
      </c>
      <c r="D15" s="46">
        <v>2</v>
      </c>
      <c r="E15" s="46">
        <v>2</v>
      </c>
      <c r="F15" s="6">
        <f t="shared" si="0"/>
        <v>112</v>
      </c>
      <c r="G15" s="2">
        <f t="shared" si="5"/>
        <v>487.5</v>
      </c>
      <c r="H15" s="19" t="s">
        <v>12</v>
      </c>
      <c r="I15" s="46">
        <v>5</v>
      </c>
      <c r="J15" s="46">
        <v>97</v>
      </c>
      <c r="K15" s="46">
        <v>1</v>
      </c>
      <c r="L15" s="46">
        <v>1</v>
      </c>
      <c r="M15" s="6">
        <f t="shared" si="1"/>
        <v>104</v>
      </c>
      <c r="N15" s="2">
        <f t="shared" si="3"/>
        <v>467.5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247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11</v>
      </c>
      <c r="C16" s="46">
        <v>102</v>
      </c>
      <c r="D16" s="46">
        <v>2</v>
      </c>
      <c r="E16" s="46">
        <v>3</v>
      </c>
      <c r="F16" s="6">
        <f t="shared" si="0"/>
        <v>119</v>
      </c>
      <c r="G16" s="2">
        <f t="shared" si="5"/>
        <v>467</v>
      </c>
      <c r="H16" s="19" t="s">
        <v>15</v>
      </c>
      <c r="I16" s="46">
        <v>9</v>
      </c>
      <c r="J16" s="46">
        <v>87</v>
      </c>
      <c r="K16" s="46">
        <v>1</v>
      </c>
      <c r="L16" s="46">
        <v>2</v>
      </c>
      <c r="M16" s="6">
        <f t="shared" si="1"/>
        <v>98.5</v>
      </c>
      <c r="N16" s="2">
        <f t="shared" si="3"/>
        <v>437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121.5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13</v>
      </c>
      <c r="C17" s="46">
        <v>100</v>
      </c>
      <c r="D17" s="46">
        <v>0</v>
      </c>
      <c r="E17" s="46">
        <v>4</v>
      </c>
      <c r="F17" s="6">
        <f t="shared" si="0"/>
        <v>116.5</v>
      </c>
      <c r="G17" s="2">
        <f t="shared" si="5"/>
        <v>466.5</v>
      </c>
      <c r="H17" s="19" t="s">
        <v>18</v>
      </c>
      <c r="I17" s="46">
        <v>9</v>
      </c>
      <c r="J17" s="46">
        <v>80</v>
      </c>
      <c r="K17" s="46">
        <v>1</v>
      </c>
      <c r="L17" s="46">
        <v>2</v>
      </c>
      <c r="M17" s="6">
        <f t="shared" si="1"/>
        <v>91.5</v>
      </c>
      <c r="N17" s="2">
        <f t="shared" si="3"/>
        <v>417.5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10</v>
      </c>
      <c r="C18" s="46">
        <v>102</v>
      </c>
      <c r="D18" s="46">
        <v>2</v>
      </c>
      <c r="E18" s="46">
        <v>5</v>
      </c>
      <c r="F18" s="6">
        <f t="shared" si="0"/>
        <v>123.5</v>
      </c>
      <c r="G18" s="2">
        <f t="shared" si="5"/>
        <v>471</v>
      </c>
      <c r="H18" s="19" t="s">
        <v>20</v>
      </c>
      <c r="I18" s="46">
        <v>15</v>
      </c>
      <c r="J18" s="46">
        <v>109</v>
      </c>
      <c r="K18" s="46">
        <v>3</v>
      </c>
      <c r="L18" s="46">
        <v>4</v>
      </c>
      <c r="M18" s="6">
        <f t="shared" si="1"/>
        <v>132.5</v>
      </c>
      <c r="N18" s="2">
        <f t="shared" si="3"/>
        <v>426.5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20</v>
      </c>
      <c r="C19" s="47">
        <v>105</v>
      </c>
      <c r="D19" s="47">
        <v>1</v>
      </c>
      <c r="E19" s="47">
        <v>3</v>
      </c>
      <c r="F19" s="7">
        <f t="shared" si="0"/>
        <v>124.5</v>
      </c>
      <c r="G19" s="3">
        <f t="shared" si="5"/>
        <v>483.5</v>
      </c>
      <c r="H19" s="20" t="s">
        <v>22</v>
      </c>
      <c r="I19" s="45">
        <v>18</v>
      </c>
      <c r="J19" s="45">
        <v>81</v>
      </c>
      <c r="K19" s="45">
        <v>2</v>
      </c>
      <c r="L19" s="45">
        <v>2</v>
      </c>
      <c r="M19" s="6">
        <f t="shared" si="1"/>
        <v>99</v>
      </c>
      <c r="N19" s="2">
        <f>M16+M17+M18+M19</f>
        <v>421.5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25</v>
      </c>
      <c r="C20" s="45">
        <v>118</v>
      </c>
      <c r="D20" s="45">
        <v>1</v>
      </c>
      <c r="E20" s="45">
        <v>5</v>
      </c>
      <c r="F20" s="8">
        <f t="shared" si="0"/>
        <v>145</v>
      </c>
      <c r="G20" s="35"/>
      <c r="H20" s="19" t="s">
        <v>24</v>
      </c>
      <c r="I20" s="46">
        <v>19</v>
      </c>
      <c r="J20" s="46">
        <v>76</v>
      </c>
      <c r="K20" s="46">
        <v>1</v>
      </c>
      <c r="L20" s="46">
        <v>2</v>
      </c>
      <c r="M20" s="8">
        <f t="shared" si="1"/>
        <v>92.5</v>
      </c>
      <c r="N20" s="2">
        <f>M17+M18+M19+M20</f>
        <v>415.5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11</v>
      </c>
      <c r="C21" s="46">
        <v>171</v>
      </c>
      <c r="D21" s="46">
        <v>0</v>
      </c>
      <c r="E21" s="46">
        <v>3</v>
      </c>
      <c r="F21" s="6">
        <f t="shared" si="0"/>
        <v>184</v>
      </c>
      <c r="G21" s="36"/>
      <c r="H21" s="20" t="s">
        <v>25</v>
      </c>
      <c r="I21" s="46">
        <v>17</v>
      </c>
      <c r="J21" s="46">
        <v>127</v>
      </c>
      <c r="K21" s="46">
        <v>3</v>
      </c>
      <c r="L21" s="46">
        <v>0</v>
      </c>
      <c r="M21" s="6">
        <f t="shared" si="1"/>
        <v>141.5</v>
      </c>
      <c r="N21" s="2">
        <f>M18+M19+M20+M21</f>
        <v>465.5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13</v>
      </c>
      <c r="C22" s="46">
        <v>189</v>
      </c>
      <c r="D22" s="46">
        <v>1</v>
      </c>
      <c r="E22" s="46">
        <v>3</v>
      </c>
      <c r="F22" s="6">
        <f t="shared" si="0"/>
        <v>205</v>
      </c>
      <c r="G22" s="2"/>
      <c r="H22" s="21" t="s">
        <v>26</v>
      </c>
      <c r="I22" s="47">
        <v>26</v>
      </c>
      <c r="J22" s="47">
        <v>96</v>
      </c>
      <c r="K22" s="47">
        <v>1</v>
      </c>
      <c r="L22" s="47">
        <v>4</v>
      </c>
      <c r="M22" s="6">
        <f t="shared" si="1"/>
        <v>121</v>
      </c>
      <c r="N22" s="3">
        <f>M19+M20+M21+M22</f>
        <v>454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487.5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675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522.5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78</v>
      </c>
      <c r="G24" s="57"/>
      <c r="H24" s="152"/>
      <c r="I24" s="153"/>
      <c r="J24" s="52" t="s">
        <v>72</v>
      </c>
      <c r="K24" s="55"/>
      <c r="L24" s="55"/>
      <c r="M24" s="56" t="s">
        <v>73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6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 50 X CARRERA 45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1139</v>
      </c>
      <c r="M6" s="145"/>
      <c r="N6" s="145"/>
      <c r="O6" s="12"/>
      <c r="P6" s="134" t="s">
        <v>58</v>
      </c>
      <c r="Q6" s="134"/>
      <c r="R6" s="134"/>
      <c r="S6" s="139">
        <v>42832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'G-1'!B10+'G-2'!B10+'G-4'!B10</f>
        <v>53</v>
      </c>
      <c r="C10" s="46">
        <f>'G-1'!C10+'G-2'!C10+'G-4'!C10</f>
        <v>113</v>
      </c>
      <c r="D10" s="46">
        <f>'G-1'!D10+'G-2'!D10+'G-4'!D10</f>
        <v>7</v>
      </c>
      <c r="E10" s="46">
        <f>'G-1'!E10+'G-2'!E10+'G-4'!E10</f>
        <v>2</v>
      </c>
      <c r="F10" s="6">
        <f t="shared" ref="F10:F22" si="0">B10*0.5+C10*1+D10*2+E10*2.5</f>
        <v>158.5</v>
      </c>
      <c r="G10" s="2"/>
      <c r="H10" s="19" t="s">
        <v>4</v>
      </c>
      <c r="I10" s="46">
        <f>'G-1'!I10+'G-2'!I10+'G-4'!I10</f>
        <v>19</v>
      </c>
      <c r="J10" s="46">
        <f>'G-1'!J10+'G-2'!J10+'G-4'!J10</f>
        <v>148</v>
      </c>
      <c r="K10" s="46">
        <f>'G-1'!K10+'G-2'!K10+'G-4'!K10</f>
        <v>3</v>
      </c>
      <c r="L10" s="46">
        <f>'G-1'!L10+'G-2'!L10+'G-4'!L10</f>
        <v>6</v>
      </c>
      <c r="M10" s="6">
        <f t="shared" ref="M10:M22" si="1">I10*0.5+J10*1+K10*2+L10*2.5</f>
        <v>178.5</v>
      </c>
      <c r="N10" s="9">
        <f>F20+F21+F22+M10</f>
        <v>895</v>
      </c>
      <c r="O10" s="19" t="s">
        <v>43</v>
      </c>
      <c r="P10" s="46">
        <f>'G-1'!P10+'G-2'!P10+'G-4'!P10</f>
        <v>41</v>
      </c>
      <c r="Q10" s="46">
        <f>'G-1'!Q10+'G-2'!Q10+'G-4'!Q10</f>
        <v>163</v>
      </c>
      <c r="R10" s="46">
        <f>'G-1'!R10+'G-2'!R10+'G-4'!R10</f>
        <v>3</v>
      </c>
      <c r="S10" s="46">
        <f>'G-1'!S10+'G-2'!S10+'G-4'!S10</f>
        <v>3</v>
      </c>
      <c r="T10" s="6">
        <f t="shared" ref="T10:T21" si="2">P10*0.5+Q10*1+R10*2+S10*2.5</f>
        <v>197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54</v>
      </c>
      <c r="C11" s="46">
        <f>'G-1'!C11+'G-2'!C11+'G-4'!C11</f>
        <v>120</v>
      </c>
      <c r="D11" s="46">
        <f>'G-1'!D11+'G-2'!D11+'G-4'!D11</f>
        <v>6</v>
      </c>
      <c r="E11" s="46">
        <f>'G-1'!E11+'G-2'!E11+'G-4'!E11</f>
        <v>5</v>
      </c>
      <c r="F11" s="6">
        <f t="shared" si="0"/>
        <v>171.5</v>
      </c>
      <c r="G11" s="2"/>
      <c r="H11" s="19" t="s">
        <v>5</v>
      </c>
      <c r="I11" s="46">
        <f>'G-1'!I11+'G-2'!I11+'G-4'!I11</f>
        <v>23</v>
      </c>
      <c r="J11" s="46">
        <f>'G-1'!J11+'G-2'!J11+'G-4'!J11</f>
        <v>139</v>
      </c>
      <c r="K11" s="46">
        <f>'G-1'!K11+'G-2'!K11+'G-4'!K11</f>
        <v>3</v>
      </c>
      <c r="L11" s="46">
        <f>'G-1'!L11+'G-2'!L11+'G-4'!L11</f>
        <v>4</v>
      </c>
      <c r="M11" s="6">
        <f t="shared" si="1"/>
        <v>166.5</v>
      </c>
      <c r="N11" s="9">
        <f>F21+F22+M10+M11</f>
        <v>853</v>
      </c>
      <c r="O11" s="19" t="s">
        <v>44</v>
      </c>
      <c r="P11" s="46">
        <f>'G-1'!P11+'G-2'!P11+'G-4'!P11</f>
        <v>45</v>
      </c>
      <c r="Q11" s="46">
        <f>'G-1'!Q11+'G-2'!Q11+'G-4'!Q11</f>
        <v>152</v>
      </c>
      <c r="R11" s="46">
        <f>'G-1'!R11+'G-2'!R11+'G-4'!R11</f>
        <v>5</v>
      </c>
      <c r="S11" s="46">
        <f>'G-1'!S11+'G-2'!S11+'G-4'!S11</f>
        <v>2</v>
      </c>
      <c r="T11" s="6">
        <f t="shared" si="2"/>
        <v>189.5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51</v>
      </c>
      <c r="C12" s="46">
        <f>'G-1'!C12+'G-2'!C12+'G-4'!C12</f>
        <v>148</v>
      </c>
      <c r="D12" s="46">
        <f>'G-1'!D12+'G-2'!D12+'G-4'!D12</f>
        <v>8</v>
      </c>
      <c r="E12" s="46">
        <f>'G-1'!E12+'G-2'!E12+'G-4'!E12</f>
        <v>6</v>
      </c>
      <c r="F12" s="6">
        <f t="shared" si="0"/>
        <v>204.5</v>
      </c>
      <c r="G12" s="2"/>
      <c r="H12" s="19" t="s">
        <v>6</v>
      </c>
      <c r="I12" s="46">
        <f>'G-1'!I12+'G-2'!I12+'G-4'!I12</f>
        <v>18</v>
      </c>
      <c r="J12" s="46">
        <f>'G-1'!J12+'G-2'!J12+'G-4'!J12</f>
        <v>131</v>
      </c>
      <c r="K12" s="46">
        <f>'G-1'!K12+'G-2'!K12+'G-4'!K12</f>
        <v>3</v>
      </c>
      <c r="L12" s="46">
        <f>'G-1'!L12+'G-2'!L12+'G-4'!L12</f>
        <v>5</v>
      </c>
      <c r="M12" s="6">
        <f t="shared" si="1"/>
        <v>158.5</v>
      </c>
      <c r="N12" s="2">
        <f>F22+M10+M11+M12</f>
        <v>754</v>
      </c>
      <c r="O12" s="19" t="s">
        <v>32</v>
      </c>
      <c r="P12" s="46">
        <f>'G-1'!P12+'G-2'!P12+'G-4'!P12</f>
        <v>34</v>
      </c>
      <c r="Q12" s="46">
        <f>'G-1'!Q12+'G-2'!Q12+'G-4'!Q12</f>
        <v>144</v>
      </c>
      <c r="R12" s="46">
        <f>'G-1'!R12+'G-2'!R12+'G-4'!R12</f>
        <v>3</v>
      </c>
      <c r="S12" s="46">
        <f>'G-1'!S12+'G-2'!S12+'G-4'!S12</f>
        <v>2</v>
      </c>
      <c r="T12" s="6">
        <f t="shared" si="2"/>
        <v>172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43</v>
      </c>
      <c r="C13" s="46">
        <f>'G-1'!C13+'G-2'!C13+'G-4'!C13</f>
        <v>138</v>
      </c>
      <c r="D13" s="46">
        <f>'G-1'!D13+'G-2'!D13+'G-4'!D13</f>
        <v>6</v>
      </c>
      <c r="E13" s="46">
        <f>'G-1'!E13+'G-2'!E13+'G-4'!E13</f>
        <v>3</v>
      </c>
      <c r="F13" s="6">
        <f t="shared" si="0"/>
        <v>179</v>
      </c>
      <c r="G13" s="2">
        <f t="shared" ref="G13:G19" si="3">F10+F11+F12+F13</f>
        <v>713.5</v>
      </c>
      <c r="H13" s="19" t="s">
        <v>7</v>
      </c>
      <c r="I13" s="46">
        <f>'G-1'!I13+'G-2'!I13+'G-4'!I13</f>
        <v>15</v>
      </c>
      <c r="J13" s="46">
        <f>'G-1'!J13+'G-2'!J13+'G-4'!J13</f>
        <v>121</v>
      </c>
      <c r="K13" s="46">
        <f>'G-1'!K13+'G-2'!K13+'G-4'!K13</f>
        <v>4</v>
      </c>
      <c r="L13" s="46">
        <f>'G-1'!L13+'G-2'!L13+'G-4'!L13</f>
        <v>3</v>
      </c>
      <c r="M13" s="6">
        <f t="shared" si="1"/>
        <v>144</v>
      </c>
      <c r="N13" s="2">
        <f t="shared" ref="N13:N18" si="4">M10+M11+M12+M13</f>
        <v>647.5</v>
      </c>
      <c r="O13" s="19" t="s">
        <v>33</v>
      </c>
      <c r="P13" s="46">
        <f>'G-1'!P13+'G-2'!P13+'G-4'!P13</f>
        <v>36</v>
      </c>
      <c r="Q13" s="46">
        <f>'G-1'!Q13+'G-2'!Q13+'G-4'!Q13</f>
        <v>137</v>
      </c>
      <c r="R13" s="46">
        <f>'G-1'!R13+'G-2'!R13+'G-4'!R13</f>
        <v>2</v>
      </c>
      <c r="S13" s="46">
        <f>'G-1'!S13+'G-2'!S13+'G-4'!S13</f>
        <v>0</v>
      </c>
      <c r="T13" s="6">
        <f t="shared" si="2"/>
        <v>159</v>
      </c>
      <c r="U13" s="2">
        <f t="shared" ref="U13:U21" si="5">T10+T11+T12+T13</f>
        <v>717.5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47</v>
      </c>
      <c r="C14" s="46">
        <f>'G-1'!C14+'G-2'!C14+'G-4'!C14</f>
        <v>125</v>
      </c>
      <c r="D14" s="46">
        <f>'G-1'!D14+'G-2'!D14+'G-4'!D14</f>
        <v>4</v>
      </c>
      <c r="E14" s="46">
        <f>'G-1'!E14+'G-2'!E14+'G-4'!E14</f>
        <v>7</v>
      </c>
      <c r="F14" s="6">
        <f t="shared" si="0"/>
        <v>174</v>
      </c>
      <c r="G14" s="2">
        <f t="shared" si="3"/>
        <v>729</v>
      </c>
      <c r="H14" s="19" t="s">
        <v>9</v>
      </c>
      <c r="I14" s="46">
        <f>'G-1'!I14+'G-2'!I14+'G-4'!I14</f>
        <v>18</v>
      </c>
      <c r="J14" s="46">
        <f>'G-1'!J14+'G-2'!J14+'G-4'!J14</f>
        <v>130</v>
      </c>
      <c r="K14" s="46">
        <f>'G-1'!K14+'G-2'!K14+'G-4'!K14</f>
        <v>3</v>
      </c>
      <c r="L14" s="46">
        <f>'G-1'!L14+'G-2'!L14+'G-4'!L14</f>
        <v>3</v>
      </c>
      <c r="M14" s="6">
        <f t="shared" si="1"/>
        <v>152.5</v>
      </c>
      <c r="N14" s="2">
        <f t="shared" si="4"/>
        <v>621.5</v>
      </c>
      <c r="O14" s="19" t="s">
        <v>29</v>
      </c>
      <c r="P14" s="46">
        <f>'G-1'!P14+'G-2'!P14+'G-4'!P14</f>
        <v>0</v>
      </c>
      <c r="Q14" s="46">
        <f>'G-1'!Q14+'G-2'!Q14+'G-4'!Q14</f>
        <v>0</v>
      </c>
      <c r="R14" s="46">
        <f>'G-1'!R14+'G-2'!R14+'G-4'!R14</f>
        <v>0</v>
      </c>
      <c r="S14" s="46">
        <f>'G-1'!S14+'G-2'!S14+'G-4'!S14</f>
        <v>0</v>
      </c>
      <c r="T14" s="6">
        <f t="shared" si="2"/>
        <v>0</v>
      </c>
      <c r="U14" s="2">
        <f t="shared" si="5"/>
        <v>520.5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41</v>
      </c>
      <c r="C15" s="46">
        <f>'G-1'!C15+'G-2'!C15+'G-4'!C15</f>
        <v>147</v>
      </c>
      <c r="D15" s="46">
        <f>'G-1'!D15+'G-2'!D15+'G-4'!D15</f>
        <v>5</v>
      </c>
      <c r="E15" s="46">
        <f>'G-1'!E15+'G-2'!E15+'G-4'!E15</f>
        <v>2</v>
      </c>
      <c r="F15" s="6">
        <f t="shared" si="0"/>
        <v>182.5</v>
      </c>
      <c r="G15" s="2">
        <f t="shared" si="3"/>
        <v>740</v>
      </c>
      <c r="H15" s="19" t="s">
        <v>12</v>
      </c>
      <c r="I15" s="46">
        <f>'G-1'!I15+'G-2'!I15+'G-4'!I15</f>
        <v>18</v>
      </c>
      <c r="J15" s="46">
        <f>'G-1'!J15+'G-2'!J15+'G-4'!J15</f>
        <v>118</v>
      </c>
      <c r="K15" s="46">
        <f>'G-1'!K15+'G-2'!K15+'G-4'!K15</f>
        <v>3</v>
      </c>
      <c r="L15" s="46">
        <f>'G-1'!L15+'G-2'!L15+'G-4'!L15</f>
        <v>3</v>
      </c>
      <c r="M15" s="6">
        <f t="shared" si="1"/>
        <v>140.5</v>
      </c>
      <c r="N15" s="2">
        <f t="shared" si="4"/>
        <v>595.5</v>
      </c>
      <c r="O15" s="18" t="s">
        <v>30</v>
      </c>
      <c r="P15" s="46">
        <f>'G-1'!P15+'G-2'!P15+'G-4'!P15</f>
        <v>0</v>
      </c>
      <c r="Q15" s="46">
        <f>'G-1'!Q15+'G-2'!Q15+'G-4'!Q15</f>
        <v>0</v>
      </c>
      <c r="R15" s="46">
        <f>'G-1'!R15+'G-2'!R15+'G-4'!R15</f>
        <v>0</v>
      </c>
      <c r="S15" s="46">
        <f>'G-1'!S15+'G-2'!S15+'G-4'!S15</f>
        <v>0</v>
      </c>
      <c r="T15" s="6">
        <f t="shared" si="2"/>
        <v>0</v>
      </c>
      <c r="U15" s="2">
        <f t="shared" si="5"/>
        <v>331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35</v>
      </c>
      <c r="C16" s="46">
        <f>'G-1'!C16+'G-2'!C16+'G-4'!C16</f>
        <v>143</v>
      </c>
      <c r="D16" s="46">
        <f>'G-1'!D16+'G-2'!D16+'G-4'!D16</f>
        <v>5</v>
      </c>
      <c r="E16" s="46">
        <f>'G-1'!E16+'G-2'!E16+'G-4'!E16</f>
        <v>4</v>
      </c>
      <c r="F16" s="6">
        <f t="shared" si="0"/>
        <v>180.5</v>
      </c>
      <c r="G16" s="2">
        <f t="shared" si="3"/>
        <v>716</v>
      </c>
      <c r="H16" s="19" t="s">
        <v>15</v>
      </c>
      <c r="I16" s="46">
        <f>'G-1'!I16+'G-2'!I16+'G-4'!I16</f>
        <v>18</v>
      </c>
      <c r="J16" s="46">
        <f>'G-1'!J16+'G-2'!J16+'G-4'!J16</f>
        <v>107</v>
      </c>
      <c r="K16" s="46">
        <f>'G-1'!K16+'G-2'!K16+'G-4'!K16</f>
        <v>3</v>
      </c>
      <c r="L16" s="46">
        <f>'G-1'!L16+'G-2'!L16+'G-4'!L16</f>
        <v>3</v>
      </c>
      <c r="M16" s="6">
        <f t="shared" si="1"/>
        <v>129.5</v>
      </c>
      <c r="N16" s="2">
        <f t="shared" si="4"/>
        <v>566.5</v>
      </c>
      <c r="O16" s="19" t="s">
        <v>8</v>
      </c>
      <c r="P16" s="46">
        <f>'G-1'!P16+'G-2'!P16+'G-4'!P16</f>
        <v>0</v>
      </c>
      <c r="Q16" s="46">
        <f>'G-1'!Q16+'G-2'!Q16+'G-4'!Q16</f>
        <v>0</v>
      </c>
      <c r="R16" s="46">
        <f>'G-1'!R16+'G-2'!R16+'G-4'!R16</f>
        <v>0</v>
      </c>
      <c r="S16" s="46">
        <f>'G-1'!S16+'G-2'!S16+'G-4'!S16</f>
        <v>0</v>
      </c>
      <c r="T16" s="6">
        <f t="shared" si="2"/>
        <v>0</v>
      </c>
      <c r="U16" s="2">
        <f t="shared" si="5"/>
        <v>159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39</v>
      </c>
      <c r="C17" s="46">
        <f>'G-1'!C17+'G-2'!C17+'G-4'!C17</f>
        <v>145</v>
      </c>
      <c r="D17" s="46">
        <f>'G-1'!D17+'G-2'!D17+'G-4'!D17</f>
        <v>2</v>
      </c>
      <c r="E17" s="46">
        <f>'G-1'!E17+'G-2'!E17+'G-4'!E17</f>
        <v>4</v>
      </c>
      <c r="F17" s="6">
        <f t="shared" si="0"/>
        <v>178.5</v>
      </c>
      <c r="G17" s="2">
        <f t="shared" si="3"/>
        <v>715.5</v>
      </c>
      <c r="H17" s="19" t="s">
        <v>18</v>
      </c>
      <c r="I17" s="46">
        <f>'G-1'!I17+'G-2'!I17+'G-4'!I17</f>
        <v>27</v>
      </c>
      <c r="J17" s="46">
        <f>'G-1'!J17+'G-2'!J17+'G-4'!J17</f>
        <v>104</v>
      </c>
      <c r="K17" s="46">
        <f>'G-1'!K17+'G-2'!K17+'G-4'!K17</f>
        <v>2</v>
      </c>
      <c r="L17" s="46">
        <f>'G-1'!L17+'G-2'!L17+'G-4'!L17</f>
        <v>2</v>
      </c>
      <c r="M17" s="6">
        <f t="shared" si="1"/>
        <v>126.5</v>
      </c>
      <c r="N17" s="2">
        <f t="shared" si="4"/>
        <v>549</v>
      </c>
      <c r="O17" s="19" t="s">
        <v>10</v>
      </c>
      <c r="P17" s="46">
        <f>'G-1'!P17+'G-2'!P17+'G-4'!P17</f>
        <v>0</v>
      </c>
      <c r="Q17" s="46">
        <f>'G-1'!Q17+'G-2'!Q17+'G-4'!Q17</f>
        <v>0</v>
      </c>
      <c r="R17" s="46">
        <f>'G-1'!R17+'G-2'!R17+'G-4'!R17</f>
        <v>0</v>
      </c>
      <c r="S17" s="46">
        <f>'G-1'!S17+'G-2'!S17+'G-4'!S17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27</v>
      </c>
      <c r="C18" s="46">
        <f>'G-1'!C18+'G-2'!C18+'G-4'!C18</f>
        <v>139</v>
      </c>
      <c r="D18" s="46">
        <f>'G-1'!D18+'G-2'!D18+'G-4'!D18</f>
        <v>4</v>
      </c>
      <c r="E18" s="46">
        <f>'G-1'!E18+'G-2'!E18+'G-4'!E18</f>
        <v>9</v>
      </c>
      <c r="F18" s="6">
        <f t="shared" si="0"/>
        <v>183</v>
      </c>
      <c r="G18" s="2">
        <f t="shared" si="3"/>
        <v>724.5</v>
      </c>
      <c r="H18" s="19" t="s">
        <v>20</v>
      </c>
      <c r="I18" s="46">
        <f>'G-1'!I18+'G-2'!I18+'G-4'!I18</f>
        <v>26</v>
      </c>
      <c r="J18" s="46">
        <f>'G-1'!J18+'G-2'!J18+'G-4'!J18</f>
        <v>141</v>
      </c>
      <c r="K18" s="46">
        <f>'G-1'!K18+'G-2'!K18+'G-4'!K18</f>
        <v>4</v>
      </c>
      <c r="L18" s="46">
        <f>'G-1'!L18+'G-2'!L18+'G-4'!L18</f>
        <v>4</v>
      </c>
      <c r="M18" s="6">
        <f t="shared" si="1"/>
        <v>172</v>
      </c>
      <c r="N18" s="2">
        <f t="shared" si="4"/>
        <v>568.5</v>
      </c>
      <c r="O18" s="19" t="s">
        <v>13</v>
      </c>
      <c r="P18" s="46">
        <f>'G-1'!P18+'G-2'!P18+'G-4'!P18</f>
        <v>0</v>
      </c>
      <c r="Q18" s="46">
        <f>'G-1'!Q18+'G-2'!Q18+'G-4'!Q18</f>
        <v>0</v>
      </c>
      <c r="R18" s="46">
        <f>'G-1'!R18+'G-2'!R18+'G-4'!R18</f>
        <v>0</v>
      </c>
      <c r="S18" s="46">
        <f>'G-1'!S18+'G-2'!S18+'G-4'!S18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42</v>
      </c>
      <c r="C19" s="47">
        <f>'G-1'!C19+'G-2'!C19+'G-4'!C19</f>
        <v>137</v>
      </c>
      <c r="D19" s="47">
        <f>'G-1'!D19+'G-2'!D19+'G-4'!D19</f>
        <v>3</v>
      </c>
      <c r="E19" s="47">
        <f>'G-1'!E19+'G-2'!E19+'G-4'!E19</f>
        <v>3</v>
      </c>
      <c r="F19" s="7">
        <f t="shared" si="0"/>
        <v>171.5</v>
      </c>
      <c r="G19" s="3">
        <f t="shared" si="3"/>
        <v>713.5</v>
      </c>
      <c r="H19" s="20" t="s">
        <v>22</v>
      </c>
      <c r="I19" s="46">
        <f>'G-1'!I19+'G-2'!I19+'G-4'!I19</f>
        <v>35</v>
      </c>
      <c r="J19" s="46">
        <f>'G-1'!J19+'G-2'!J19+'G-4'!J19</f>
        <v>128</v>
      </c>
      <c r="K19" s="46">
        <f>'G-1'!K19+'G-2'!K19+'G-4'!K19</f>
        <v>5</v>
      </c>
      <c r="L19" s="46">
        <f>'G-1'!L19+'G-2'!L19+'G-4'!L19</f>
        <v>4</v>
      </c>
      <c r="M19" s="6">
        <f t="shared" si="1"/>
        <v>165.5</v>
      </c>
      <c r="N19" s="2">
        <f>M16+M17+M18+M19</f>
        <v>593.5</v>
      </c>
      <c r="O19" s="19" t="s">
        <v>16</v>
      </c>
      <c r="P19" s="46">
        <f>'G-1'!P19+'G-2'!P19+'G-4'!P19</f>
        <v>0</v>
      </c>
      <c r="Q19" s="46">
        <f>'G-1'!Q19+'G-2'!Q19+'G-4'!Q19</f>
        <v>0</v>
      </c>
      <c r="R19" s="46">
        <f>'G-1'!R19+'G-2'!R19+'G-4'!R19</f>
        <v>0</v>
      </c>
      <c r="S19" s="46">
        <f>'G-1'!S19+'G-2'!S19+'G-4'!S19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52</v>
      </c>
      <c r="C20" s="45">
        <f>'G-1'!C20+'G-2'!C20+'G-4'!C20</f>
        <v>164</v>
      </c>
      <c r="D20" s="45">
        <f>'G-1'!D20+'G-2'!D20+'G-4'!D20</f>
        <v>3</v>
      </c>
      <c r="E20" s="45">
        <f>'G-1'!E20+'G-2'!E20+'G-4'!E20</f>
        <v>5</v>
      </c>
      <c r="F20" s="8">
        <f t="shared" si="0"/>
        <v>208.5</v>
      </c>
      <c r="G20" s="35"/>
      <c r="H20" s="19" t="s">
        <v>24</v>
      </c>
      <c r="I20" s="46">
        <f>'G-1'!I20+'G-2'!I20+'G-4'!I20</f>
        <v>30</v>
      </c>
      <c r="J20" s="46">
        <f>'G-1'!J20+'G-2'!J20+'G-4'!J20</f>
        <v>116</v>
      </c>
      <c r="K20" s="46">
        <f>'G-1'!K20+'G-2'!K20+'G-4'!K20</f>
        <v>2</v>
      </c>
      <c r="L20" s="46">
        <f>'G-1'!L20+'G-2'!L20+'G-4'!L20</f>
        <v>3</v>
      </c>
      <c r="M20" s="8">
        <f t="shared" si="1"/>
        <v>142.5</v>
      </c>
      <c r="N20" s="2">
        <f>M17+M18+M19+M20</f>
        <v>606.5</v>
      </c>
      <c r="O20" s="19" t="s">
        <v>45</v>
      </c>
      <c r="P20" s="46">
        <f>'G-1'!P20+'G-2'!P20+'G-4'!P20</f>
        <v>0</v>
      </c>
      <c r="Q20" s="46">
        <f>'G-1'!Q20+'G-2'!Q20+'G-4'!Q20</f>
        <v>0</v>
      </c>
      <c r="R20" s="46">
        <f>'G-1'!R20+'G-2'!R20+'G-4'!R20</f>
        <v>0</v>
      </c>
      <c r="S20" s="46">
        <f>'G-1'!S20+'G-2'!S20+'G-4'!S20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42</v>
      </c>
      <c r="C21" s="45">
        <f>'G-1'!C21+'G-2'!C21+'G-4'!C21</f>
        <v>223</v>
      </c>
      <c r="D21" s="45">
        <f>'G-1'!D21+'G-2'!D21+'G-4'!D21</f>
        <v>3</v>
      </c>
      <c r="E21" s="45">
        <f>'G-1'!E21+'G-2'!E21+'G-4'!E21</f>
        <v>3</v>
      </c>
      <c r="F21" s="6">
        <f t="shared" si="0"/>
        <v>257.5</v>
      </c>
      <c r="G21" s="36"/>
      <c r="H21" s="20" t="s">
        <v>25</v>
      </c>
      <c r="I21" s="46">
        <f>'G-1'!I21+'G-2'!I21+'G-4'!I21</f>
        <v>28</v>
      </c>
      <c r="J21" s="46">
        <f>'G-1'!J21+'G-2'!J21+'G-4'!J21</f>
        <v>164</v>
      </c>
      <c r="K21" s="46">
        <f>'G-1'!K21+'G-2'!K21+'G-4'!K21</f>
        <v>7</v>
      </c>
      <c r="L21" s="46">
        <f>'G-1'!L21+'G-2'!L21+'G-4'!L21</f>
        <v>1</v>
      </c>
      <c r="M21" s="6">
        <f t="shared" si="1"/>
        <v>194.5</v>
      </c>
      <c r="N21" s="2">
        <f>M18+M19+M20+M21</f>
        <v>674.5</v>
      </c>
      <c r="O21" s="21" t="s">
        <v>46</v>
      </c>
      <c r="P21" s="47">
        <f>'G-1'!P21+'G-2'!P21+'G-4'!P21</f>
        <v>0</v>
      </c>
      <c r="Q21" s="47">
        <f>'G-1'!Q21+'G-2'!Q21+'G-4'!Q21</f>
        <v>0</v>
      </c>
      <c r="R21" s="47">
        <f>'G-1'!R21+'G-2'!R21+'G-4'!R21</f>
        <v>0</v>
      </c>
      <c r="S21" s="47">
        <f>'G-1'!S21+'G-2'!S21+'G-4'!S21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31</v>
      </c>
      <c r="C22" s="45">
        <f>'G-1'!C22+'G-2'!C22+'G-4'!C22</f>
        <v>219</v>
      </c>
      <c r="D22" s="45">
        <f>'G-1'!D22+'G-2'!D22+'G-4'!D22</f>
        <v>3</v>
      </c>
      <c r="E22" s="45">
        <f>'G-1'!E22+'G-2'!E22+'G-4'!E22</f>
        <v>4</v>
      </c>
      <c r="F22" s="6">
        <f t="shared" si="0"/>
        <v>250.5</v>
      </c>
      <c r="G22" s="2"/>
      <c r="H22" s="21" t="s">
        <v>26</v>
      </c>
      <c r="I22" s="46">
        <f>'G-1'!I22+'G-2'!I22+'G-4'!I22</f>
        <v>43</v>
      </c>
      <c r="J22" s="46">
        <f>'G-1'!J22+'G-2'!J22+'G-4'!J22</f>
        <v>121</v>
      </c>
      <c r="K22" s="46">
        <f>'G-1'!K22+'G-2'!K22+'G-4'!K22</f>
        <v>3</v>
      </c>
      <c r="L22" s="46">
        <f>'G-1'!L22+'G-2'!L22+'G-4'!L22</f>
        <v>7</v>
      </c>
      <c r="M22" s="6">
        <f t="shared" si="1"/>
        <v>166</v>
      </c>
      <c r="N22" s="3">
        <f>M19+M20+M21+M22</f>
        <v>668.5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740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895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717.5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78</v>
      </c>
      <c r="G24" s="57"/>
      <c r="H24" s="152"/>
      <c r="I24" s="153"/>
      <c r="J24" s="52" t="s">
        <v>72</v>
      </c>
      <c r="K24" s="55"/>
      <c r="L24" s="55"/>
      <c r="M24" s="56" t="s">
        <v>73</v>
      </c>
      <c r="N24" s="57"/>
      <c r="O24" s="152"/>
      <c r="P24" s="153"/>
      <c r="Q24" s="52" t="s">
        <v>72</v>
      </c>
      <c r="R24" s="55"/>
      <c r="S24" s="55"/>
      <c r="T24" s="56" t="s">
        <v>76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1" ht="18.75" x14ac:dyDescent="0.2">
      <c r="A2" s="170" t="s">
        <v>111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1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1" x14ac:dyDescent="0.2">
      <c r="A4" s="171" t="s">
        <v>112</v>
      </c>
      <c r="B4" s="171"/>
      <c r="C4" s="172" t="s">
        <v>60</v>
      </c>
      <c r="D4" s="172"/>
      <c r="E4" s="172"/>
      <c r="F4" s="77"/>
      <c r="G4" s="73"/>
      <c r="H4" s="73"/>
      <c r="I4" s="73"/>
      <c r="J4" s="73"/>
    </row>
    <row r="5" spans="1:11" x14ac:dyDescent="0.2">
      <c r="A5" s="134" t="s">
        <v>56</v>
      </c>
      <c r="B5" s="134"/>
      <c r="C5" s="173" t="str">
        <f>'G-1'!D5</f>
        <v>CALLE  50 X CARRERA 45</v>
      </c>
      <c r="D5" s="173"/>
      <c r="E5" s="173"/>
      <c r="F5" s="78"/>
      <c r="G5" s="79"/>
      <c r="H5" s="70" t="s">
        <v>53</v>
      </c>
      <c r="I5" s="174">
        <f>'G-1'!L5</f>
        <v>1139</v>
      </c>
      <c r="J5" s="174"/>
    </row>
    <row r="6" spans="1:11" x14ac:dyDescent="0.2">
      <c r="A6" s="134" t="s">
        <v>113</v>
      </c>
      <c r="B6" s="134"/>
      <c r="C6" s="175" t="s">
        <v>152</v>
      </c>
      <c r="D6" s="175"/>
      <c r="E6" s="175"/>
      <c r="F6" s="78"/>
      <c r="G6" s="79"/>
      <c r="H6" s="70" t="s">
        <v>58</v>
      </c>
      <c r="I6" s="139">
        <v>43980</v>
      </c>
      <c r="J6" s="139"/>
      <c r="K6" s="139"/>
    </row>
    <row r="7" spans="1:11" x14ac:dyDescent="0.2">
      <c r="A7" s="80"/>
      <c r="B7" s="80"/>
      <c r="C7" s="176"/>
      <c r="D7" s="176"/>
      <c r="E7" s="176"/>
      <c r="F7" s="176"/>
      <c r="G7" s="77"/>
      <c r="H7" s="81"/>
      <c r="I7" s="82"/>
      <c r="J7" s="73"/>
    </row>
    <row r="8" spans="1:11" x14ac:dyDescent="0.2">
      <c r="A8" s="177" t="s">
        <v>114</v>
      </c>
      <c r="B8" s="179" t="s">
        <v>115</v>
      </c>
      <c r="C8" s="177" t="s">
        <v>116</v>
      </c>
      <c r="D8" s="179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6" t="s">
        <v>122</v>
      </c>
      <c r="J8" s="168" t="s">
        <v>123</v>
      </c>
    </row>
    <row r="9" spans="1:11" x14ac:dyDescent="0.2">
      <c r="A9" s="178"/>
      <c r="B9" s="180"/>
      <c r="C9" s="178"/>
      <c r="D9" s="180"/>
      <c r="E9" s="86" t="s">
        <v>52</v>
      </c>
      <c r="F9" s="87" t="s">
        <v>0</v>
      </c>
      <c r="G9" s="88" t="s">
        <v>2</v>
      </c>
      <c r="H9" s="87" t="s">
        <v>3</v>
      </c>
      <c r="I9" s="167"/>
      <c r="J9" s="169"/>
    </row>
    <row r="10" spans="1:11" x14ac:dyDescent="0.2">
      <c r="A10" s="160" t="s">
        <v>124</v>
      </c>
      <c r="B10" s="163"/>
      <c r="C10" s="89"/>
      <c r="D10" s="90" t="s">
        <v>125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1" x14ac:dyDescent="0.2">
      <c r="A11" s="161"/>
      <c r="B11" s="164"/>
      <c r="C11" s="89" t="s">
        <v>126</v>
      </c>
      <c r="D11" s="92" t="s">
        <v>127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1" x14ac:dyDescent="0.2">
      <c r="A12" s="161"/>
      <c r="B12" s="164"/>
      <c r="C12" s="95" t="s">
        <v>135</v>
      </c>
      <c r="D12" s="96" t="s">
        <v>128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1" x14ac:dyDescent="0.2">
      <c r="A13" s="161"/>
      <c r="B13" s="164"/>
      <c r="C13" s="99"/>
      <c r="D13" s="90" t="s">
        <v>125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1" x14ac:dyDescent="0.2">
      <c r="A14" s="161"/>
      <c r="B14" s="164"/>
      <c r="C14" s="89" t="s">
        <v>129</v>
      </c>
      <c r="D14" s="92" t="s">
        <v>127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1" x14ac:dyDescent="0.2">
      <c r="A15" s="161"/>
      <c r="B15" s="164"/>
      <c r="C15" s="95" t="s">
        <v>136</v>
      </c>
      <c r="D15" s="96" t="s">
        <v>128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1" x14ac:dyDescent="0.2">
      <c r="A16" s="161"/>
      <c r="B16" s="164"/>
      <c r="C16" s="99"/>
      <c r="D16" s="90" t="s">
        <v>125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1"/>
      <c r="B17" s="164"/>
      <c r="C17" s="89" t="s">
        <v>130</v>
      </c>
      <c r="D17" s="92" t="s">
        <v>127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2"/>
      <c r="B18" s="165"/>
      <c r="C18" s="100" t="s">
        <v>137</v>
      </c>
      <c r="D18" s="96" t="s">
        <v>128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0" t="s">
        <v>131</v>
      </c>
      <c r="B19" s="163">
        <v>2</v>
      </c>
      <c r="C19" s="101"/>
      <c r="D19" s="90" t="s">
        <v>125</v>
      </c>
      <c r="E19" s="50">
        <v>52</v>
      </c>
      <c r="F19" s="50">
        <v>85</v>
      </c>
      <c r="G19" s="50">
        <v>7</v>
      </c>
      <c r="H19" s="50">
        <v>3</v>
      </c>
      <c r="I19" s="50">
        <f t="shared" si="0"/>
        <v>132.5</v>
      </c>
      <c r="J19" s="91">
        <f>IF(I19=0,"0,00",I19/SUM(I19:I21)*100)</f>
        <v>97.785977859778598</v>
      </c>
    </row>
    <row r="20" spans="1:10" x14ac:dyDescent="0.2">
      <c r="A20" s="161"/>
      <c r="B20" s="164"/>
      <c r="C20" s="89" t="s">
        <v>126</v>
      </c>
      <c r="D20" s="92" t="s">
        <v>127</v>
      </c>
      <c r="E20" s="93">
        <v>2</v>
      </c>
      <c r="F20" s="93">
        <v>2</v>
      </c>
      <c r="G20" s="93">
        <v>0</v>
      </c>
      <c r="H20" s="93">
        <v>0</v>
      </c>
      <c r="I20" s="93">
        <f t="shared" si="0"/>
        <v>3</v>
      </c>
      <c r="J20" s="94">
        <f>IF(I20=0,"0,00",I20/SUM(I19:I21)*100)</f>
        <v>2.214022140221402</v>
      </c>
    </row>
    <row r="21" spans="1:10" x14ac:dyDescent="0.2">
      <c r="A21" s="161"/>
      <c r="B21" s="164"/>
      <c r="C21" s="95" t="s">
        <v>138</v>
      </c>
      <c r="D21" s="96" t="s">
        <v>128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1"/>
      <c r="B22" s="164"/>
      <c r="C22" s="99"/>
      <c r="D22" s="90" t="s">
        <v>125</v>
      </c>
      <c r="E22" s="50">
        <v>28</v>
      </c>
      <c r="F22" s="50">
        <v>61</v>
      </c>
      <c r="G22" s="50">
        <v>6</v>
      </c>
      <c r="H22" s="50">
        <v>3</v>
      </c>
      <c r="I22" s="50">
        <f t="shared" si="0"/>
        <v>94.5</v>
      </c>
      <c r="J22" s="91">
        <f>IF(I22=0,"0,00",I22/SUM(I22:I24)*100)</f>
        <v>98.952879581151834</v>
      </c>
    </row>
    <row r="23" spans="1:10" x14ac:dyDescent="0.2">
      <c r="A23" s="161"/>
      <c r="B23" s="164"/>
      <c r="C23" s="89" t="s">
        <v>129</v>
      </c>
      <c r="D23" s="92" t="s">
        <v>127</v>
      </c>
      <c r="E23" s="93">
        <v>0</v>
      </c>
      <c r="F23" s="93">
        <v>1</v>
      </c>
      <c r="G23" s="93">
        <v>0</v>
      </c>
      <c r="H23" s="93">
        <v>0</v>
      </c>
      <c r="I23" s="93">
        <f t="shared" si="0"/>
        <v>1</v>
      </c>
      <c r="J23" s="94">
        <f>IF(I23=0,"0,00",I23/SUM(I22:I24)*100)</f>
        <v>1.0471204188481675</v>
      </c>
    </row>
    <row r="24" spans="1:10" x14ac:dyDescent="0.2">
      <c r="A24" s="161"/>
      <c r="B24" s="164"/>
      <c r="C24" s="95" t="s">
        <v>139</v>
      </c>
      <c r="D24" s="96" t="s">
        <v>128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1"/>
      <c r="B25" s="164"/>
      <c r="C25" s="99"/>
      <c r="D25" s="90" t="s">
        <v>125</v>
      </c>
      <c r="E25" s="50">
        <v>36</v>
      </c>
      <c r="F25" s="50">
        <v>59</v>
      </c>
      <c r="G25" s="50">
        <v>3</v>
      </c>
      <c r="H25" s="50">
        <v>0</v>
      </c>
      <c r="I25" s="50">
        <f t="shared" si="0"/>
        <v>83</v>
      </c>
      <c r="J25" s="91">
        <f>IF(I25=0,"0,00",I25/SUM(I25:I27)*100)</f>
        <v>98.80952380952381</v>
      </c>
    </row>
    <row r="26" spans="1:10" x14ac:dyDescent="0.2">
      <c r="A26" s="161"/>
      <c r="B26" s="164"/>
      <c r="C26" s="89" t="s">
        <v>130</v>
      </c>
      <c r="D26" s="92" t="s">
        <v>127</v>
      </c>
      <c r="E26" s="93">
        <v>0</v>
      </c>
      <c r="F26" s="93">
        <v>1</v>
      </c>
      <c r="G26" s="93">
        <v>0</v>
      </c>
      <c r="H26" s="93">
        <v>0</v>
      </c>
      <c r="I26" s="93">
        <f t="shared" si="0"/>
        <v>1</v>
      </c>
      <c r="J26" s="94">
        <f>IF(I26=0,"0,00",I26/SUM(I25:I27)*100)</f>
        <v>1.1904761904761905</v>
      </c>
    </row>
    <row r="27" spans="1:10" x14ac:dyDescent="0.2">
      <c r="A27" s="162"/>
      <c r="B27" s="165"/>
      <c r="C27" s="100" t="s">
        <v>140</v>
      </c>
      <c r="D27" s="96" t="s">
        <v>128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0" t="s">
        <v>132</v>
      </c>
      <c r="B28" s="163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133</v>
      </c>
      <c r="B37" s="163">
        <v>3</v>
      </c>
      <c r="C37" s="101"/>
      <c r="D37" s="90" t="s">
        <v>125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1"/>
      <c r="B38" s="164"/>
      <c r="C38" s="89" t="s">
        <v>126</v>
      </c>
      <c r="D38" s="92" t="s">
        <v>127</v>
      </c>
      <c r="E38" s="93">
        <v>33</v>
      </c>
      <c r="F38" s="93">
        <v>218</v>
      </c>
      <c r="G38" s="93">
        <v>1</v>
      </c>
      <c r="H38" s="93">
        <v>7</v>
      </c>
      <c r="I38" s="93">
        <f t="shared" si="0"/>
        <v>254</v>
      </c>
      <c r="J38" s="94">
        <f>IF(I38=0,"0,00",I38/SUM(I37:I39)*100)</f>
        <v>100</v>
      </c>
    </row>
    <row r="39" spans="1:10" x14ac:dyDescent="0.2">
      <c r="A39" s="161"/>
      <c r="B39" s="164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1"/>
      <c r="B40" s="164"/>
      <c r="C40" s="99"/>
      <c r="D40" s="90" t="s">
        <v>125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1"/>
      <c r="B41" s="164"/>
      <c r="C41" s="89" t="s">
        <v>129</v>
      </c>
      <c r="D41" s="92" t="s">
        <v>127</v>
      </c>
      <c r="E41" s="93">
        <v>43</v>
      </c>
      <c r="F41" s="93">
        <v>221</v>
      </c>
      <c r="G41" s="93">
        <v>4</v>
      </c>
      <c r="H41" s="93">
        <v>4</v>
      </c>
      <c r="I41" s="93">
        <f t="shared" si="0"/>
        <v>260.5</v>
      </c>
      <c r="J41" s="94">
        <f>IF(I41=0,"0,00",I41/SUM(I40:I42)*100)</f>
        <v>99.238095238095241</v>
      </c>
    </row>
    <row r="42" spans="1:10" x14ac:dyDescent="0.2">
      <c r="A42" s="161"/>
      <c r="B42" s="164"/>
      <c r="C42" s="95" t="s">
        <v>145</v>
      </c>
      <c r="D42" s="96" t="s">
        <v>128</v>
      </c>
      <c r="E42" s="49">
        <v>0</v>
      </c>
      <c r="F42" s="49">
        <v>2</v>
      </c>
      <c r="G42" s="49">
        <v>0</v>
      </c>
      <c r="H42" s="49">
        <v>0</v>
      </c>
      <c r="I42" s="97">
        <f t="shared" si="0"/>
        <v>2</v>
      </c>
      <c r="J42" s="98">
        <f>IF(I42=0,"0,00",I42/SUM(I40:I42)*100)</f>
        <v>0.76190476190476186</v>
      </c>
    </row>
    <row r="43" spans="1:10" x14ac:dyDescent="0.2">
      <c r="A43" s="161"/>
      <c r="B43" s="164"/>
      <c r="C43" s="99"/>
      <c r="D43" s="90" t="s">
        <v>125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1"/>
      <c r="B44" s="164"/>
      <c r="C44" s="89" t="s">
        <v>130</v>
      </c>
      <c r="D44" s="92" t="s">
        <v>127</v>
      </c>
      <c r="E44" s="93">
        <v>34</v>
      </c>
      <c r="F44" s="93">
        <v>220</v>
      </c>
      <c r="G44" s="93">
        <v>2</v>
      </c>
      <c r="H44" s="93">
        <v>2</v>
      </c>
      <c r="I44" s="93">
        <f t="shared" si="0"/>
        <v>246</v>
      </c>
      <c r="J44" s="94">
        <f>IF(I44=0,"0,00",I44/SUM(I43:I45)*100)</f>
        <v>99.595141700404852</v>
      </c>
    </row>
    <row r="45" spans="1:10" x14ac:dyDescent="0.2">
      <c r="A45" s="162"/>
      <c r="B45" s="165"/>
      <c r="C45" s="100" t="s">
        <v>146</v>
      </c>
      <c r="D45" s="96" t="s">
        <v>128</v>
      </c>
      <c r="E45" s="49">
        <v>0</v>
      </c>
      <c r="F45" s="49">
        <v>1</v>
      </c>
      <c r="G45" s="49">
        <v>0</v>
      </c>
      <c r="H45" s="49">
        <v>0</v>
      </c>
      <c r="I45" s="102">
        <f t="shared" si="0"/>
        <v>1</v>
      </c>
      <c r="J45" s="98">
        <f>IF(I45=0,"0,00",I45/SUM(I43:I45)*100)</f>
        <v>0.40485829959514169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I8:I9"/>
    <mergeCell ref="J8:J9"/>
    <mergeCell ref="I6:K6"/>
    <mergeCell ref="A2:J2"/>
    <mergeCell ref="A4:B4"/>
    <mergeCell ref="C4:E4"/>
    <mergeCell ref="A5:B5"/>
    <mergeCell ref="C5:E5"/>
    <mergeCell ref="I5:J5"/>
    <mergeCell ref="A6:B6"/>
    <mergeCell ref="C6:E6"/>
    <mergeCell ref="C7:F7"/>
    <mergeCell ref="A8:A9"/>
    <mergeCell ref="B8:B9"/>
    <mergeCell ref="C8:C9"/>
    <mergeCell ref="D8:D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U7" sqref="U7"/>
    </sheetView>
  </sheetViews>
  <sheetFormatPr baseColWidth="10" defaultRowHeight="12.75" x14ac:dyDescent="0.2"/>
  <cols>
    <col min="2" max="2" width="5.5703125" customWidth="1"/>
    <col min="3" max="4" width="5" customWidth="1"/>
    <col min="5" max="6" width="5.140625" customWidth="1"/>
    <col min="7" max="7" width="5.5703125" customWidth="1"/>
    <col min="8" max="8" width="4.7109375" customWidth="1"/>
    <col min="9" max="9" width="5.5703125" customWidth="1"/>
    <col min="10" max="10" width="5" customWidth="1"/>
    <col min="11" max="11" width="5.1406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8" t="s">
        <v>94</v>
      </c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8" t="s">
        <v>95</v>
      </c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8" t="s">
        <v>96</v>
      </c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4" t="s">
        <v>97</v>
      </c>
      <c r="B8" s="184"/>
      <c r="C8" s="183" t="s">
        <v>98</v>
      </c>
      <c r="D8" s="183"/>
      <c r="E8" s="183"/>
      <c r="F8" s="183"/>
      <c r="G8" s="183"/>
      <c r="H8" s="183"/>
      <c r="I8" s="59"/>
      <c r="J8" s="59"/>
      <c r="K8" s="59"/>
      <c r="L8" s="184" t="s">
        <v>99</v>
      </c>
      <c r="M8" s="184"/>
      <c r="N8" s="184"/>
      <c r="O8" s="183" t="str">
        <f>'G-1'!D5</f>
        <v>CALLE  50 X CARRERA 45</v>
      </c>
      <c r="P8" s="183"/>
      <c r="Q8" s="183"/>
      <c r="R8" s="183"/>
      <c r="S8" s="183"/>
      <c r="T8" s="59"/>
      <c r="U8" s="59"/>
      <c r="V8" s="184" t="s">
        <v>100</v>
      </c>
      <c r="W8" s="184"/>
      <c r="X8" s="184"/>
      <c r="Y8" s="183">
        <f>'G-1'!L5</f>
        <v>1139</v>
      </c>
      <c r="Z8" s="183"/>
      <c r="AA8" s="183"/>
      <c r="AB8" s="59"/>
      <c r="AC8" s="59"/>
      <c r="AD8" s="59"/>
      <c r="AE8" s="59"/>
      <c r="AF8" s="59"/>
      <c r="AG8" s="59"/>
      <c r="AH8" s="184" t="s">
        <v>101</v>
      </c>
      <c r="AI8" s="184"/>
      <c r="AJ8" s="185">
        <v>42832</v>
      </c>
      <c r="AK8" s="185"/>
      <c r="AL8" s="185"/>
      <c r="AM8" s="185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7" t="s">
        <v>47</v>
      </c>
      <c r="E10" s="187"/>
      <c r="F10" s="187"/>
      <c r="G10" s="187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7" t="s">
        <v>134</v>
      </c>
      <c r="T10" s="187"/>
      <c r="U10" s="187"/>
      <c r="V10" s="187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7" t="s">
        <v>49</v>
      </c>
      <c r="AI10" s="187"/>
      <c r="AJ10" s="187"/>
      <c r="AK10" s="187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6" t="s">
        <v>103</v>
      </c>
      <c r="U12" s="186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104</v>
      </c>
      <c r="B13" s="116">
        <f>'G-1'!F10</f>
        <v>0</v>
      </c>
      <c r="C13" s="116">
        <f>'G-1'!F11</f>
        <v>0</v>
      </c>
      <c r="D13" s="116">
        <f>'G-1'!F12</f>
        <v>0</v>
      </c>
      <c r="E13" s="116">
        <f>'G-1'!F13</f>
        <v>0</v>
      </c>
      <c r="F13" s="116">
        <f>'G-1'!F14</f>
        <v>0</v>
      </c>
      <c r="G13" s="116">
        <f>'G-1'!F15</f>
        <v>0</v>
      </c>
      <c r="H13" s="116">
        <f>'G-1'!F16</f>
        <v>0</v>
      </c>
      <c r="I13" s="116">
        <f>'G-1'!F17</f>
        <v>0</v>
      </c>
      <c r="J13" s="116">
        <f>'G-1'!F18</f>
        <v>0</v>
      </c>
      <c r="K13" s="116">
        <f>'G-1'!F19</f>
        <v>0</v>
      </c>
      <c r="L13" s="117"/>
      <c r="M13" s="116">
        <f>'G-1'!F20</f>
        <v>0</v>
      </c>
      <c r="N13" s="116">
        <f>'G-1'!F21</f>
        <v>0</v>
      </c>
      <c r="O13" s="116">
        <f>'G-1'!F22</f>
        <v>0</v>
      </c>
      <c r="P13" s="116">
        <f>'G-1'!M10</f>
        <v>0</v>
      </c>
      <c r="Q13" s="116">
        <f>'G-1'!M11</f>
        <v>0</v>
      </c>
      <c r="R13" s="116">
        <f>'G-1'!M12</f>
        <v>0</v>
      </c>
      <c r="S13" s="116">
        <f>'G-1'!M13</f>
        <v>0</v>
      </c>
      <c r="T13" s="116">
        <f>'G-1'!M14</f>
        <v>0</v>
      </c>
      <c r="U13" s="116">
        <f>'G-1'!M15</f>
        <v>0</v>
      </c>
      <c r="V13" s="116">
        <f>'G-1'!M16</f>
        <v>0</v>
      </c>
      <c r="W13" s="116">
        <f>'G-1'!M17</f>
        <v>0</v>
      </c>
      <c r="X13" s="116">
        <f>'G-1'!M18</f>
        <v>0</v>
      </c>
      <c r="Y13" s="116">
        <f>'G-1'!M19</f>
        <v>0</v>
      </c>
      <c r="Z13" s="116">
        <f>'G-1'!M20</f>
        <v>0</v>
      </c>
      <c r="AA13" s="116">
        <f>'G-1'!M21</f>
        <v>0</v>
      </c>
      <c r="AB13" s="116">
        <f>'G-1'!M22</f>
        <v>0</v>
      </c>
      <c r="AC13" s="117"/>
      <c r="AD13" s="116">
        <f>'G-1'!T10</f>
        <v>0</v>
      </c>
      <c r="AE13" s="116">
        <f>'G-1'!T11</f>
        <v>0</v>
      </c>
      <c r="AF13" s="116">
        <f>'G-1'!T12</f>
        <v>0</v>
      </c>
      <c r="AG13" s="116">
        <f>'G-1'!T13</f>
        <v>0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</v>
      </c>
      <c r="H15" s="119"/>
      <c r="I15" s="119" t="s">
        <v>109</v>
      </c>
      <c r="J15" s="120">
        <f>DIRECCIONALIDAD!J12/100</f>
        <v>0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</v>
      </c>
      <c r="V15" s="119"/>
      <c r="W15" s="119"/>
      <c r="X15" s="119"/>
      <c r="Y15" s="119" t="s">
        <v>109</v>
      </c>
      <c r="Z15" s="120">
        <f>DIRECCIONALIDAD!J15/100</f>
        <v>0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</v>
      </c>
      <c r="AL15" s="119"/>
      <c r="AM15" s="119"/>
      <c r="AN15" s="119" t="s">
        <v>109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1" t="s">
        <v>103</v>
      </c>
      <c r="U16" s="181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>
        <f>'G-2'!F10</f>
        <v>64.5</v>
      </c>
      <c r="C17" s="116">
        <f>'G-2'!F11</f>
        <v>62</v>
      </c>
      <c r="D17" s="116">
        <f>'G-2'!F12</f>
        <v>65</v>
      </c>
      <c r="E17" s="116">
        <f>'G-2'!F13</f>
        <v>62</v>
      </c>
      <c r="F17" s="116">
        <f>'G-2'!F14</f>
        <v>55</v>
      </c>
      <c r="G17" s="116">
        <f>'G-2'!F15</f>
        <v>70.5</v>
      </c>
      <c r="H17" s="116">
        <f>'G-2'!F16</f>
        <v>61.5</v>
      </c>
      <c r="I17" s="116">
        <f>'G-2'!F17</f>
        <v>62</v>
      </c>
      <c r="J17" s="116">
        <f>'G-2'!F18</f>
        <v>59.5</v>
      </c>
      <c r="K17" s="116">
        <f>'G-2'!F19</f>
        <v>47</v>
      </c>
      <c r="L17" s="117"/>
      <c r="M17" s="116">
        <f>'G-2'!F20</f>
        <v>63.5</v>
      </c>
      <c r="N17" s="116">
        <f>'G-2'!F21</f>
        <v>73.5</v>
      </c>
      <c r="O17" s="116">
        <f>'G-2'!F22</f>
        <v>45.5</v>
      </c>
      <c r="P17" s="116">
        <f>'G-2'!M10</f>
        <v>37.5</v>
      </c>
      <c r="Q17" s="116">
        <f>'G-2'!M11</f>
        <v>34</v>
      </c>
      <c r="R17" s="116">
        <f>'G-2'!M12</f>
        <v>29.5</v>
      </c>
      <c r="S17" s="116">
        <f>'G-2'!M13</f>
        <v>33</v>
      </c>
      <c r="T17" s="116">
        <f>'G-2'!M14</f>
        <v>29</v>
      </c>
      <c r="U17" s="116">
        <f>'G-2'!M15</f>
        <v>36.5</v>
      </c>
      <c r="V17" s="116">
        <f>'G-2'!M16</f>
        <v>31</v>
      </c>
      <c r="W17" s="116">
        <f>'G-2'!M17</f>
        <v>35</v>
      </c>
      <c r="X17" s="116">
        <f>'G-2'!M18</f>
        <v>39.5</v>
      </c>
      <c r="Y17" s="116">
        <f>'G-2'!M19</f>
        <v>66.5</v>
      </c>
      <c r="Z17" s="116">
        <f>'G-2'!M20</f>
        <v>50</v>
      </c>
      <c r="AA17" s="116">
        <f>'G-2'!M21</f>
        <v>53</v>
      </c>
      <c r="AB17" s="116">
        <f>'G-2'!M22</f>
        <v>45</v>
      </c>
      <c r="AC17" s="117"/>
      <c r="AD17" s="116">
        <f>'G-2'!T10</f>
        <v>52</v>
      </c>
      <c r="AE17" s="116">
        <f>'G-2'!T11</f>
        <v>59</v>
      </c>
      <c r="AF17" s="116">
        <f>'G-2'!T12</f>
        <v>46.5</v>
      </c>
      <c r="AG17" s="116">
        <f>'G-2'!T13</f>
        <v>37.5</v>
      </c>
      <c r="AH17" s="116">
        <f>'G-2'!T14</f>
        <v>0</v>
      </c>
      <c r="AI17" s="116">
        <f>'G-2'!T15</f>
        <v>0</v>
      </c>
      <c r="AJ17" s="116">
        <f>'G-2'!T16</f>
        <v>0</v>
      </c>
      <c r="AK17" s="116">
        <f>'G-2'!T17</f>
        <v>0</v>
      </c>
      <c r="AL17" s="116">
        <f>'G-2'!T18</f>
        <v>0</v>
      </c>
      <c r="AM17" s="116">
        <f>'G-2'!T19</f>
        <v>0</v>
      </c>
      <c r="AN17" s="116">
        <f>'G-2'!T20</f>
        <v>0</v>
      </c>
      <c r="AO17" s="116">
        <f>'G-2'!T21</f>
        <v>0</v>
      </c>
      <c r="AP17" s="68"/>
      <c r="AQ17" s="68"/>
      <c r="AR17" s="68"/>
      <c r="AS17" s="68"/>
      <c r="AT17" s="68"/>
      <c r="AU17" s="68">
        <f t="shared" ref="AU17:BA17" si="6">E18</f>
        <v>253.5</v>
      </c>
      <c r="AV17" s="68">
        <f t="shared" si="6"/>
        <v>244</v>
      </c>
      <c r="AW17" s="68">
        <f t="shared" si="6"/>
        <v>252.5</v>
      </c>
      <c r="AX17" s="68">
        <f t="shared" si="6"/>
        <v>249</v>
      </c>
      <c r="AY17" s="68">
        <f t="shared" si="6"/>
        <v>249</v>
      </c>
      <c r="AZ17" s="68">
        <f t="shared" si="6"/>
        <v>253.5</v>
      </c>
      <c r="BA17" s="68">
        <f t="shared" si="6"/>
        <v>230</v>
      </c>
      <c r="BB17" s="68"/>
      <c r="BC17" s="68"/>
      <c r="BD17" s="68"/>
      <c r="BE17" s="68">
        <f t="shared" ref="BE17:BQ17" si="7">P18</f>
        <v>220</v>
      </c>
      <c r="BF17" s="68">
        <f t="shared" si="7"/>
        <v>190.5</v>
      </c>
      <c r="BG17" s="68">
        <f t="shared" si="7"/>
        <v>146.5</v>
      </c>
      <c r="BH17" s="68">
        <f t="shared" si="7"/>
        <v>134</v>
      </c>
      <c r="BI17" s="68">
        <f t="shared" si="7"/>
        <v>125.5</v>
      </c>
      <c r="BJ17" s="68">
        <f t="shared" si="7"/>
        <v>128</v>
      </c>
      <c r="BK17" s="68">
        <f t="shared" si="7"/>
        <v>129.5</v>
      </c>
      <c r="BL17" s="68">
        <f t="shared" si="7"/>
        <v>131.5</v>
      </c>
      <c r="BM17" s="68">
        <f t="shared" si="7"/>
        <v>142</v>
      </c>
      <c r="BN17" s="68">
        <f t="shared" si="7"/>
        <v>172</v>
      </c>
      <c r="BO17" s="68">
        <f t="shared" si="7"/>
        <v>191</v>
      </c>
      <c r="BP17" s="68">
        <f t="shared" si="7"/>
        <v>209</v>
      </c>
      <c r="BQ17" s="68">
        <f t="shared" si="7"/>
        <v>214.5</v>
      </c>
      <c r="BR17" s="68"/>
      <c r="BS17" s="68"/>
      <c r="BT17" s="68"/>
      <c r="BU17" s="68">
        <f t="shared" ref="BU17:CC17" si="8">AG18</f>
        <v>195</v>
      </c>
      <c r="BV17" s="68">
        <f t="shared" si="8"/>
        <v>143</v>
      </c>
      <c r="BW17" s="68">
        <f t="shared" si="8"/>
        <v>84</v>
      </c>
      <c r="BX17" s="68">
        <f t="shared" si="8"/>
        <v>37.5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253.5</v>
      </c>
      <c r="F18" s="116">
        <f t="shared" ref="F18:K18" si="9">C17+D17+E17+F17</f>
        <v>244</v>
      </c>
      <c r="G18" s="116">
        <f t="shared" si="9"/>
        <v>252.5</v>
      </c>
      <c r="H18" s="116">
        <f t="shared" si="9"/>
        <v>249</v>
      </c>
      <c r="I18" s="116">
        <f t="shared" si="9"/>
        <v>249</v>
      </c>
      <c r="J18" s="116">
        <f t="shared" si="9"/>
        <v>253.5</v>
      </c>
      <c r="K18" s="116">
        <f t="shared" si="9"/>
        <v>230</v>
      </c>
      <c r="L18" s="117"/>
      <c r="M18" s="116"/>
      <c r="N18" s="116"/>
      <c r="O18" s="116"/>
      <c r="P18" s="116">
        <f>M17+N17+O17+P17</f>
        <v>220</v>
      </c>
      <c r="Q18" s="116">
        <f t="shared" ref="Q18:AB18" si="10">N17+O17+P17+Q17</f>
        <v>190.5</v>
      </c>
      <c r="R18" s="116">
        <f t="shared" si="10"/>
        <v>146.5</v>
      </c>
      <c r="S18" s="116">
        <f t="shared" si="10"/>
        <v>134</v>
      </c>
      <c r="T18" s="116">
        <f t="shared" si="10"/>
        <v>125.5</v>
      </c>
      <c r="U18" s="116">
        <f t="shared" si="10"/>
        <v>128</v>
      </c>
      <c r="V18" s="116">
        <f t="shared" si="10"/>
        <v>129.5</v>
      </c>
      <c r="W18" s="116">
        <f t="shared" si="10"/>
        <v>131.5</v>
      </c>
      <c r="X18" s="116">
        <f t="shared" si="10"/>
        <v>142</v>
      </c>
      <c r="Y18" s="116">
        <f t="shared" si="10"/>
        <v>172</v>
      </c>
      <c r="Z18" s="116">
        <f t="shared" si="10"/>
        <v>191</v>
      </c>
      <c r="AA18" s="116">
        <f t="shared" si="10"/>
        <v>209</v>
      </c>
      <c r="AB18" s="116">
        <f t="shared" si="10"/>
        <v>214.5</v>
      </c>
      <c r="AC18" s="117"/>
      <c r="AD18" s="116"/>
      <c r="AE18" s="116"/>
      <c r="AF18" s="116"/>
      <c r="AG18" s="116">
        <f>AD17+AE17+AF17+AG17</f>
        <v>195</v>
      </c>
      <c r="AH18" s="116">
        <f t="shared" ref="AH18:AO18" si="11">AE17+AF17+AG17+AH17</f>
        <v>143</v>
      </c>
      <c r="AI18" s="116">
        <f t="shared" si="11"/>
        <v>84</v>
      </c>
      <c r="AJ18" s="116">
        <f t="shared" si="11"/>
        <v>37.5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E27</f>
        <v>460</v>
      </c>
      <c r="AV18" s="68">
        <f t="shared" si="12"/>
        <v>485</v>
      </c>
      <c r="AW18" s="68">
        <f t="shared" si="12"/>
        <v>487.5</v>
      </c>
      <c r="AX18" s="68">
        <f t="shared" si="12"/>
        <v>467</v>
      </c>
      <c r="AY18" s="68">
        <f t="shared" si="12"/>
        <v>466.5</v>
      </c>
      <c r="AZ18" s="68">
        <f t="shared" si="12"/>
        <v>471</v>
      </c>
      <c r="BA18" s="68">
        <f t="shared" si="12"/>
        <v>483.5</v>
      </c>
      <c r="BB18" s="68"/>
      <c r="BC18" s="68"/>
      <c r="BD18" s="68"/>
      <c r="BE18" s="68">
        <f t="shared" ref="BE18:BQ18" si="13">P27</f>
        <v>675</v>
      </c>
      <c r="BF18" s="68">
        <f t="shared" si="13"/>
        <v>662.5</v>
      </c>
      <c r="BG18" s="68">
        <f t="shared" si="13"/>
        <v>607.5</v>
      </c>
      <c r="BH18" s="68">
        <f t="shared" si="13"/>
        <v>513.5</v>
      </c>
      <c r="BI18" s="68">
        <f t="shared" si="13"/>
        <v>496</v>
      </c>
      <c r="BJ18" s="68">
        <f t="shared" si="13"/>
        <v>467.5</v>
      </c>
      <c r="BK18" s="68">
        <f t="shared" si="13"/>
        <v>437</v>
      </c>
      <c r="BL18" s="68">
        <f t="shared" si="13"/>
        <v>417.5</v>
      </c>
      <c r="BM18" s="68">
        <f t="shared" si="13"/>
        <v>426.5</v>
      </c>
      <c r="BN18" s="68">
        <f t="shared" si="13"/>
        <v>421.5</v>
      </c>
      <c r="BO18" s="68">
        <f t="shared" si="13"/>
        <v>415.5</v>
      </c>
      <c r="BP18" s="68">
        <f t="shared" si="13"/>
        <v>465.5</v>
      </c>
      <c r="BQ18" s="68">
        <f t="shared" si="13"/>
        <v>454</v>
      </c>
      <c r="BR18" s="68"/>
      <c r="BS18" s="68"/>
      <c r="BT18" s="68"/>
      <c r="BU18" s="68">
        <f t="shared" ref="BU18:CC18" si="14">AG27</f>
        <v>522.5</v>
      </c>
      <c r="BV18" s="68">
        <f t="shared" si="14"/>
        <v>377.5</v>
      </c>
      <c r="BW18" s="68">
        <f t="shared" si="14"/>
        <v>247</v>
      </c>
      <c r="BX18" s="68">
        <f t="shared" si="14"/>
        <v>121.5</v>
      </c>
      <c r="BY18" s="68">
        <f t="shared" si="14"/>
        <v>0</v>
      </c>
      <c r="BZ18" s="68">
        <f t="shared" si="14"/>
        <v>0</v>
      </c>
      <c r="CA18" s="68">
        <f t="shared" si="14"/>
        <v>0</v>
      </c>
      <c r="CB18" s="68">
        <f t="shared" si="14"/>
        <v>0</v>
      </c>
      <c r="CC18" s="68">
        <f t="shared" si="14"/>
        <v>0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0.97785977859778594</v>
      </c>
      <c r="E19" s="119"/>
      <c r="F19" s="119" t="s">
        <v>108</v>
      </c>
      <c r="G19" s="120">
        <f>DIRECCIONALIDAD!J20/100</f>
        <v>2.2140221402214021E-2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0.98952879581151831</v>
      </c>
      <c r="Q19" s="119"/>
      <c r="R19" s="119"/>
      <c r="S19" s="119"/>
      <c r="T19" s="119" t="s">
        <v>108</v>
      </c>
      <c r="U19" s="120">
        <f>DIRECCIONALIDAD!J23/100</f>
        <v>1.0471204188481676E-2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0.98809523809523814</v>
      </c>
      <c r="AG19" s="119"/>
      <c r="AH19" s="119"/>
      <c r="AI19" s="119"/>
      <c r="AJ19" s="119" t="s">
        <v>108</v>
      </c>
      <c r="AK19" s="120">
        <f>DIRECCIONALIDAD!J26/100</f>
        <v>1.1904761904761904E-2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148</v>
      </c>
      <c r="B20" s="128">
        <f>MAX(B18:K18)</f>
        <v>253.5</v>
      </c>
      <c r="C20" s="119" t="s">
        <v>107</v>
      </c>
      <c r="D20" s="129">
        <f>+B20*D19</f>
        <v>247.88745387453875</v>
      </c>
      <c r="E20" s="119"/>
      <c r="F20" s="119" t="s">
        <v>108</v>
      </c>
      <c r="G20" s="129">
        <f>+B20*G19</f>
        <v>5.6125461254612539</v>
      </c>
      <c r="H20" s="119"/>
      <c r="I20" s="119" t="s">
        <v>109</v>
      </c>
      <c r="J20" s="129">
        <f>+B20*J19</f>
        <v>0</v>
      </c>
      <c r="K20" s="121"/>
      <c r="L20" s="115"/>
      <c r="M20" s="128">
        <f>MAX(M18:AB18)</f>
        <v>220</v>
      </c>
      <c r="N20" s="119"/>
      <c r="O20" s="119" t="s">
        <v>107</v>
      </c>
      <c r="P20" s="130">
        <f>+M20*P19</f>
        <v>217.69633507853402</v>
      </c>
      <c r="Q20" s="119"/>
      <c r="R20" s="119"/>
      <c r="S20" s="119"/>
      <c r="T20" s="119" t="s">
        <v>108</v>
      </c>
      <c r="U20" s="130">
        <f>+M20*U19</f>
        <v>2.3036649214659688</v>
      </c>
      <c r="V20" s="119"/>
      <c r="W20" s="119"/>
      <c r="X20" s="119"/>
      <c r="Y20" s="119" t="s">
        <v>109</v>
      </c>
      <c r="Z20" s="130">
        <f>+M20*Z19</f>
        <v>0</v>
      </c>
      <c r="AA20" s="119"/>
      <c r="AB20" s="121"/>
      <c r="AC20" s="115"/>
      <c r="AD20" s="128">
        <f>MAX(AD18:AO18)</f>
        <v>195</v>
      </c>
      <c r="AE20" s="119" t="s">
        <v>107</v>
      </c>
      <c r="AF20" s="129">
        <f>+AD20*AF19</f>
        <v>192.67857142857144</v>
      </c>
      <c r="AG20" s="119"/>
      <c r="AH20" s="119"/>
      <c r="AI20" s="119"/>
      <c r="AJ20" s="119" t="s">
        <v>108</v>
      </c>
      <c r="AK20" s="129">
        <f>+AD20*AK19</f>
        <v>2.3214285714285712</v>
      </c>
      <c r="AL20" s="119"/>
      <c r="AM20" s="119"/>
      <c r="AN20" s="119" t="s">
        <v>109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1" t="s">
        <v>103</v>
      </c>
      <c r="U21" s="181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713.5</v>
      </c>
      <c r="AV21" s="59">
        <f t="shared" si="18"/>
        <v>729</v>
      </c>
      <c r="AW21" s="59">
        <f t="shared" si="18"/>
        <v>740</v>
      </c>
      <c r="AX21" s="59">
        <f t="shared" si="18"/>
        <v>716</v>
      </c>
      <c r="AY21" s="59">
        <f t="shared" si="18"/>
        <v>715.5</v>
      </c>
      <c r="AZ21" s="59">
        <f t="shared" si="18"/>
        <v>724.5</v>
      </c>
      <c r="BA21" s="59">
        <f t="shared" si="18"/>
        <v>713.5</v>
      </c>
      <c r="BB21" s="59"/>
      <c r="BC21" s="59"/>
      <c r="BD21" s="59"/>
      <c r="BE21" s="59">
        <f t="shared" ref="BE21:BQ21" si="19">P32</f>
        <v>895</v>
      </c>
      <c r="BF21" s="59">
        <f t="shared" si="19"/>
        <v>853</v>
      </c>
      <c r="BG21" s="59">
        <f t="shared" si="19"/>
        <v>754</v>
      </c>
      <c r="BH21" s="59">
        <f t="shared" si="19"/>
        <v>647.5</v>
      </c>
      <c r="BI21" s="59">
        <f t="shared" si="19"/>
        <v>621.5</v>
      </c>
      <c r="BJ21" s="59">
        <f t="shared" si="19"/>
        <v>595.5</v>
      </c>
      <c r="BK21" s="59">
        <f t="shared" si="19"/>
        <v>566.5</v>
      </c>
      <c r="BL21" s="59">
        <f t="shared" si="19"/>
        <v>549</v>
      </c>
      <c r="BM21" s="59">
        <f t="shared" si="19"/>
        <v>568.5</v>
      </c>
      <c r="BN21" s="59">
        <f t="shared" si="19"/>
        <v>593.5</v>
      </c>
      <c r="BO21" s="59">
        <f t="shared" si="19"/>
        <v>606.5</v>
      </c>
      <c r="BP21" s="59">
        <f t="shared" si="19"/>
        <v>674.5</v>
      </c>
      <c r="BQ21" s="59">
        <f t="shared" si="19"/>
        <v>668.5</v>
      </c>
      <c r="BR21" s="59"/>
      <c r="BS21" s="59"/>
      <c r="BT21" s="59"/>
      <c r="BU21" s="59">
        <f t="shared" ref="BU21:CC21" si="20">AG32</f>
        <v>717.5</v>
      </c>
      <c r="BV21" s="59">
        <f t="shared" si="20"/>
        <v>520.5</v>
      </c>
      <c r="BW21" s="59">
        <f t="shared" si="20"/>
        <v>331</v>
      </c>
      <c r="BX21" s="59">
        <f t="shared" si="20"/>
        <v>159</v>
      </c>
      <c r="BY21" s="59">
        <f t="shared" si="20"/>
        <v>0</v>
      </c>
      <c r="BZ21" s="59">
        <f t="shared" si="20"/>
        <v>0</v>
      </c>
      <c r="CA21" s="59">
        <f t="shared" si="20"/>
        <v>0</v>
      </c>
      <c r="CB21" s="59">
        <f t="shared" si="20"/>
        <v>0</v>
      </c>
      <c r="CC21" s="59">
        <f t="shared" si="20"/>
        <v>0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1" t="s">
        <v>103</v>
      </c>
      <c r="U25" s="181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94</v>
      </c>
      <c r="C26" s="116">
        <f>'G-4'!F11</f>
        <v>109.5</v>
      </c>
      <c r="D26" s="116">
        <f>'G-4'!F12</f>
        <v>139.5</v>
      </c>
      <c r="E26" s="116">
        <f>'G-4'!F13</f>
        <v>117</v>
      </c>
      <c r="F26" s="116">
        <f>'G-4'!F14</f>
        <v>119</v>
      </c>
      <c r="G26" s="116">
        <f>'G-4'!F15</f>
        <v>112</v>
      </c>
      <c r="H26" s="116">
        <f>'G-4'!F16</f>
        <v>119</v>
      </c>
      <c r="I26" s="116">
        <f>'G-4'!F17</f>
        <v>116.5</v>
      </c>
      <c r="J26" s="116">
        <f>'G-4'!F18</f>
        <v>123.5</v>
      </c>
      <c r="K26" s="116">
        <f>'G-4'!F19</f>
        <v>124.5</v>
      </c>
      <c r="L26" s="117"/>
      <c r="M26" s="116">
        <f>'G-4'!F20</f>
        <v>145</v>
      </c>
      <c r="N26" s="116">
        <f>'G-4'!F21</f>
        <v>184</v>
      </c>
      <c r="O26" s="116">
        <f>'G-4'!F22</f>
        <v>205</v>
      </c>
      <c r="P26" s="116">
        <f>'G-4'!M10</f>
        <v>141</v>
      </c>
      <c r="Q26" s="116">
        <f>'G-4'!M11</f>
        <v>132.5</v>
      </c>
      <c r="R26" s="116">
        <f>'G-4'!M12</f>
        <v>129</v>
      </c>
      <c r="S26" s="116">
        <f>'G-4'!M13</f>
        <v>111</v>
      </c>
      <c r="T26" s="116">
        <f>'G-4'!M14</f>
        <v>123.5</v>
      </c>
      <c r="U26" s="116">
        <f>'G-4'!M15</f>
        <v>104</v>
      </c>
      <c r="V26" s="116">
        <f>'G-4'!M16</f>
        <v>98.5</v>
      </c>
      <c r="W26" s="116">
        <f>'G-4'!M17</f>
        <v>91.5</v>
      </c>
      <c r="X26" s="116">
        <f>'G-4'!M18</f>
        <v>132.5</v>
      </c>
      <c r="Y26" s="116">
        <f>'G-4'!M19</f>
        <v>99</v>
      </c>
      <c r="Z26" s="116">
        <f>'G-4'!M20</f>
        <v>92.5</v>
      </c>
      <c r="AA26" s="116">
        <f>'G-4'!M21</f>
        <v>141.5</v>
      </c>
      <c r="AB26" s="116">
        <f>'G-4'!M22</f>
        <v>121</v>
      </c>
      <c r="AC26" s="117"/>
      <c r="AD26" s="116">
        <f>'G-4'!T10</f>
        <v>145</v>
      </c>
      <c r="AE26" s="116">
        <f>'G-4'!T11</f>
        <v>130.5</v>
      </c>
      <c r="AF26" s="116">
        <f>'G-4'!T12</f>
        <v>125.5</v>
      </c>
      <c r="AG26" s="116">
        <f>'G-4'!T13</f>
        <v>121.5</v>
      </c>
      <c r="AH26" s="116">
        <f>'G-4'!T14</f>
        <v>0</v>
      </c>
      <c r="AI26" s="116">
        <f>'G-4'!T15</f>
        <v>0</v>
      </c>
      <c r="AJ26" s="116">
        <f>'G-4'!T16</f>
        <v>0</v>
      </c>
      <c r="AK26" s="116">
        <f>'G-4'!T17</f>
        <v>0</v>
      </c>
      <c r="AL26" s="116">
        <f>'G-4'!T18</f>
        <v>0</v>
      </c>
      <c r="AM26" s="116">
        <f>'G-4'!T19</f>
        <v>0</v>
      </c>
      <c r="AN26" s="116">
        <f>'G-4'!T20</f>
        <v>0</v>
      </c>
      <c r="AO26" s="116">
        <f>'G-4'!T21</f>
        <v>0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460</v>
      </c>
      <c r="F27" s="116">
        <f t="shared" ref="F27:K27" si="24">C26+D26+E26+F26</f>
        <v>485</v>
      </c>
      <c r="G27" s="116">
        <f t="shared" si="24"/>
        <v>487.5</v>
      </c>
      <c r="H27" s="116">
        <f t="shared" si="24"/>
        <v>467</v>
      </c>
      <c r="I27" s="116">
        <f t="shared" si="24"/>
        <v>466.5</v>
      </c>
      <c r="J27" s="116">
        <f t="shared" si="24"/>
        <v>471</v>
      </c>
      <c r="K27" s="116">
        <f t="shared" si="24"/>
        <v>483.5</v>
      </c>
      <c r="L27" s="117"/>
      <c r="M27" s="116"/>
      <c r="N27" s="116"/>
      <c r="O27" s="116"/>
      <c r="P27" s="116">
        <f>M26+N26+O26+P26</f>
        <v>675</v>
      </c>
      <c r="Q27" s="116">
        <f t="shared" ref="Q27:AB27" si="25">N26+O26+P26+Q26</f>
        <v>662.5</v>
      </c>
      <c r="R27" s="116">
        <f t="shared" si="25"/>
        <v>607.5</v>
      </c>
      <c r="S27" s="116">
        <f t="shared" si="25"/>
        <v>513.5</v>
      </c>
      <c r="T27" s="116">
        <f t="shared" si="25"/>
        <v>496</v>
      </c>
      <c r="U27" s="116">
        <f t="shared" si="25"/>
        <v>467.5</v>
      </c>
      <c r="V27" s="116">
        <f t="shared" si="25"/>
        <v>437</v>
      </c>
      <c r="W27" s="116">
        <f t="shared" si="25"/>
        <v>417.5</v>
      </c>
      <c r="X27" s="116">
        <f t="shared" si="25"/>
        <v>426.5</v>
      </c>
      <c r="Y27" s="116">
        <f t="shared" si="25"/>
        <v>421.5</v>
      </c>
      <c r="Z27" s="116">
        <f t="shared" si="25"/>
        <v>415.5</v>
      </c>
      <c r="AA27" s="116">
        <f t="shared" si="25"/>
        <v>465.5</v>
      </c>
      <c r="AB27" s="116">
        <f t="shared" si="25"/>
        <v>454</v>
      </c>
      <c r="AC27" s="117"/>
      <c r="AD27" s="116"/>
      <c r="AE27" s="116"/>
      <c r="AF27" s="116"/>
      <c r="AG27" s="116">
        <f>AD26+AE26+AF26+AG26</f>
        <v>522.5</v>
      </c>
      <c r="AH27" s="116">
        <f t="shared" ref="AH27:AO27" si="26">AE26+AF26+AG26+AH26</f>
        <v>377.5</v>
      </c>
      <c r="AI27" s="116">
        <f t="shared" si="26"/>
        <v>247</v>
      </c>
      <c r="AJ27" s="116">
        <f t="shared" si="26"/>
        <v>121.5</v>
      </c>
      <c r="AK27" s="116">
        <f t="shared" si="26"/>
        <v>0</v>
      </c>
      <c r="AL27" s="116">
        <f t="shared" si="26"/>
        <v>0</v>
      </c>
      <c r="AM27" s="116">
        <f t="shared" si="26"/>
        <v>0</v>
      </c>
      <c r="AN27" s="116">
        <f t="shared" si="26"/>
        <v>0</v>
      </c>
      <c r="AO27" s="116">
        <f t="shared" si="26"/>
        <v>0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</v>
      </c>
      <c r="E28" s="119"/>
      <c r="F28" s="119" t="s">
        <v>108</v>
      </c>
      <c r="G28" s="120">
        <f>DIRECCIONALIDAD!J38/100</f>
        <v>1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</v>
      </c>
      <c r="Q28" s="119"/>
      <c r="R28" s="119"/>
      <c r="S28" s="119"/>
      <c r="T28" s="119" t="s">
        <v>108</v>
      </c>
      <c r="U28" s="120">
        <f>DIRECCIONALIDAD!J41/100</f>
        <v>0.99238095238095236</v>
      </c>
      <c r="V28" s="119"/>
      <c r="W28" s="119"/>
      <c r="X28" s="119"/>
      <c r="Y28" s="119" t="s">
        <v>109</v>
      </c>
      <c r="Z28" s="120">
        <f>DIRECCIONALIDAD!J42/100</f>
        <v>7.619047619047619E-3</v>
      </c>
      <c r="AA28" s="119"/>
      <c r="AB28" s="121"/>
      <c r="AC28" s="115"/>
      <c r="AD28" s="118"/>
      <c r="AE28" s="119" t="s">
        <v>107</v>
      </c>
      <c r="AF28" s="120">
        <f>DIRECCIONALIDAD!J43/100</f>
        <v>0</v>
      </c>
      <c r="AG28" s="119"/>
      <c r="AH28" s="119"/>
      <c r="AI28" s="119"/>
      <c r="AJ28" s="119" t="s">
        <v>108</v>
      </c>
      <c r="AK28" s="120">
        <f>DIRECCIONALIDAD!J44/100</f>
        <v>0.99595141700404854</v>
      </c>
      <c r="AL28" s="119"/>
      <c r="AM28" s="119"/>
      <c r="AN28" s="119" t="s">
        <v>109</v>
      </c>
      <c r="AO28" s="122">
        <f>DIRECCIONALIDAD!J45/100</f>
        <v>4.048582995951417E-3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487.5</v>
      </c>
      <c r="C29" s="119" t="s">
        <v>107</v>
      </c>
      <c r="D29" s="129">
        <f>+B29*D28</f>
        <v>0</v>
      </c>
      <c r="E29" s="119"/>
      <c r="F29" s="119" t="s">
        <v>108</v>
      </c>
      <c r="G29" s="129">
        <f>+B29*G28</f>
        <v>487.5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675</v>
      </c>
      <c r="N29" s="119"/>
      <c r="O29" s="119" t="s">
        <v>107</v>
      </c>
      <c r="P29" s="130">
        <f>+M29*P28</f>
        <v>0</v>
      </c>
      <c r="Q29" s="119"/>
      <c r="R29" s="119"/>
      <c r="S29" s="119"/>
      <c r="T29" s="119" t="s">
        <v>108</v>
      </c>
      <c r="U29" s="130">
        <f>+M29*U28</f>
        <v>669.85714285714289</v>
      </c>
      <c r="V29" s="119"/>
      <c r="W29" s="119"/>
      <c r="X29" s="119"/>
      <c r="Y29" s="119" t="s">
        <v>109</v>
      </c>
      <c r="Z29" s="130">
        <f>+M29*Z28</f>
        <v>5.1428571428571432</v>
      </c>
      <c r="AA29" s="119"/>
      <c r="AB29" s="121"/>
      <c r="AC29" s="115"/>
      <c r="AD29" s="128">
        <f>MAX(AD27:AO27)</f>
        <v>522.5</v>
      </c>
      <c r="AE29" s="119" t="s">
        <v>107</v>
      </c>
      <c r="AF29" s="129">
        <f>+AD29*AF28</f>
        <v>0</v>
      </c>
      <c r="AG29" s="119"/>
      <c r="AH29" s="119"/>
      <c r="AI29" s="119"/>
      <c r="AJ29" s="119" t="s">
        <v>108</v>
      </c>
      <c r="AK29" s="129">
        <f>+AD29*AK28</f>
        <v>520.38461538461536</v>
      </c>
      <c r="AL29" s="119"/>
      <c r="AM29" s="119"/>
      <c r="AN29" s="119" t="s">
        <v>109</v>
      </c>
      <c r="AO29" s="131">
        <f>+AD29*AO28</f>
        <v>2.1153846153846154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1" t="s">
        <v>103</v>
      </c>
      <c r="U30" s="181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B13+B17+B22+B26</f>
        <v>158.5</v>
      </c>
      <c r="C31" s="116">
        <f t="shared" ref="C31:K31" si="27">C13+C17+C22+C26</f>
        <v>171.5</v>
      </c>
      <c r="D31" s="116">
        <f t="shared" si="27"/>
        <v>204.5</v>
      </c>
      <c r="E31" s="116">
        <f t="shared" si="27"/>
        <v>179</v>
      </c>
      <c r="F31" s="116">
        <f t="shared" si="27"/>
        <v>174</v>
      </c>
      <c r="G31" s="116">
        <f t="shared" si="27"/>
        <v>182.5</v>
      </c>
      <c r="H31" s="116">
        <f t="shared" si="27"/>
        <v>180.5</v>
      </c>
      <c r="I31" s="116">
        <f t="shared" si="27"/>
        <v>178.5</v>
      </c>
      <c r="J31" s="116">
        <f t="shared" si="27"/>
        <v>183</v>
      </c>
      <c r="K31" s="116">
        <f t="shared" si="27"/>
        <v>171.5</v>
      </c>
      <c r="L31" s="117"/>
      <c r="M31" s="116">
        <f>M13+M17+M22+M26</f>
        <v>208.5</v>
      </c>
      <c r="N31" s="116">
        <f t="shared" ref="N31:AB31" si="28">N13+N17+N22+N26</f>
        <v>257.5</v>
      </c>
      <c r="O31" s="116">
        <f t="shared" si="28"/>
        <v>250.5</v>
      </c>
      <c r="P31" s="116">
        <f t="shared" si="28"/>
        <v>178.5</v>
      </c>
      <c r="Q31" s="116">
        <f t="shared" si="28"/>
        <v>166.5</v>
      </c>
      <c r="R31" s="116">
        <f t="shared" si="28"/>
        <v>158.5</v>
      </c>
      <c r="S31" s="116">
        <f t="shared" si="28"/>
        <v>144</v>
      </c>
      <c r="T31" s="116">
        <f t="shared" si="28"/>
        <v>152.5</v>
      </c>
      <c r="U31" s="116">
        <f t="shared" si="28"/>
        <v>140.5</v>
      </c>
      <c r="V31" s="116">
        <f t="shared" si="28"/>
        <v>129.5</v>
      </c>
      <c r="W31" s="116">
        <f t="shared" si="28"/>
        <v>126.5</v>
      </c>
      <c r="X31" s="116">
        <f t="shared" si="28"/>
        <v>172</v>
      </c>
      <c r="Y31" s="116">
        <f t="shared" si="28"/>
        <v>165.5</v>
      </c>
      <c r="Z31" s="116">
        <f t="shared" si="28"/>
        <v>142.5</v>
      </c>
      <c r="AA31" s="116">
        <f t="shared" si="28"/>
        <v>194.5</v>
      </c>
      <c r="AB31" s="116">
        <f t="shared" si="28"/>
        <v>166</v>
      </c>
      <c r="AC31" s="117"/>
      <c r="AD31" s="116">
        <f>AD13+AD17+AD22+AD26</f>
        <v>197</v>
      </c>
      <c r="AE31" s="116">
        <f t="shared" ref="AE31:AO31" si="29">AE13+AE17+AE22+AE26</f>
        <v>189.5</v>
      </c>
      <c r="AF31" s="116">
        <f t="shared" si="29"/>
        <v>172</v>
      </c>
      <c r="AG31" s="116">
        <f t="shared" si="29"/>
        <v>159</v>
      </c>
      <c r="AH31" s="116">
        <f t="shared" si="29"/>
        <v>0</v>
      </c>
      <c r="AI31" s="116">
        <f t="shared" si="29"/>
        <v>0</v>
      </c>
      <c r="AJ31" s="116">
        <f t="shared" si="29"/>
        <v>0</v>
      </c>
      <c r="AK31" s="116">
        <f t="shared" si="29"/>
        <v>0</v>
      </c>
      <c r="AL31" s="116">
        <f t="shared" si="29"/>
        <v>0</v>
      </c>
      <c r="AM31" s="116">
        <f t="shared" si="29"/>
        <v>0</v>
      </c>
      <c r="AN31" s="116">
        <f t="shared" si="29"/>
        <v>0</v>
      </c>
      <c r="AO31" s="116">
        <f t="shared" si="29"/>
        <v>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713.5</v>
      </c>
      <c r="F32" s="116">
        <f t="shared" ref="F32:K32" si="30">C31+D31+E31+F31</f>
        <v>729</v>
      </c>
      <c r="G32" s="116">
        <f t="shared" si="30"/>
        <v>740</v>
      </c>
      <c r="H32" s="116">
        <f t="shared" si="30"/>
        <v>716</v>
      </c>
      <c r="I32" s="116">
        <f t="shared" si="30"/>
        <v>715.5</v>
      </c>
      <c r="J32" s="116">
        <f t="shared" si="30"/>
        <v>724.5</v>
      </c>
      <c r="K32" s="116">
        <f t="shared" si="30"/>
        <v>713.5</v>
      </c>
      <c r="L32" s="117"/>
      <c r="M32" s="116"/>
      <c r="N32" s="116"/>
      <c r="O32" s="116"/>
      <c r="P32" s="116">
        <f>M31+N31+O31+P31</f>
        <v>895</v>
      </c>
      <c r="Q32" s="116">
        <f t="shared" ref="Q32:AB32" si="31">N31+O31+P31+Q31</f>
        <v>853</v>
      </c>
      <c r="R32" s="116">
        <f t="shared" si="31"/>
        <v>754</v>
      </c>
      <c r="S32" s="116">
        <f t="shared" si="31"/>
        <v>647.5</v>
      </c>
      <c r="T32" s="116">
        <f t="shared" si="31"/>
        <v>621.5</v>
      </c>
      <c r="U32" s="116">
        <f t="shared" si="31"/>
        <v>595.5</v>
      </c>
      <c r="V32" s="116">
        <f t="shared" si="31"/>
        <v>566.5</v>
      </c>
      <c r="W32" s="116">
        <f t="shared" si="31"/>
        <v>549</v>
      </c>
      <c r="X32" s="116">
        <f t="shared" si="31"/>
        <v>568.5</v>
      </c>
      <c r="Y32" s="116">
        <f t="shared" si="31"/>
        <v>593.5</v>
      </c>
      <c r="Z32" s="116">
        <f t="shared" si="31"/>
        <v>606.5</v>
      </c>
      <c r="AA32" s="116">
        <f t="shared" si="31"/>
        <v>674.5</v>
      </c>
      <c r="AB32" s="116">
        <f t="shared" si="31"/>
        <v>668.5</v>
      </c>
      <c r="AC32" s="117"/>
      <c r="AD32" s="116"/>
      <c r="AE32" s="116"/>
      <c r="AF32" s="116"/>
      <c r="AG32" s="116">
        <f>AD31+AE31+AF31+AG31</f>
        <v>717.5</v>
      </c>
      <c r="AH32" s="116">
        <f t="shared" ref="AH32:AO32" si="32">AE31+AF31+AG31+AH31</f>
        <v>520.5</v>
      </c>
      <c r="AI32" s="116">
        <f t="shared" si="32"/>
        <v>331</v>
      </c>
      <c r="AJ32" s="116">
        <f t="shared" si="32"/>
        <v>159</v>
      </c>
      <c r="AK32" s="116">
        <f t="shared" si="32"/>
        <v>0</v>
      </c>
      <c r="AL32" s="116">
        <f t="shared" si="32"/>
        <v>0</v>
      </c>
      <c r="AM32" s="116">
        <f t="shared" si="32"/>
        <v>0</v>
      </c>
      <c r="AN32" s="116">
        <f t="shared" si="32"/>
        <v>0</v>
      </c>
      <c r="AO32" s="116">
        <f t="shared" si="32"/>
        <v>0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2"/>
      <c r="R34" s="182"/>
      <c r="S34" s="182"/>
      <c r="T34" s="182"/>
      <c r="U34" s="182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2016-07-15T20:44:01Z</cp:lastPrinted>
  <dcterms:created xsi:type="dcterms:W3CDTF">1998-04-02T13:38:56Z</dcterms:created>
  <dcterms:modified xsi:type="dcterms:W3CDTF">2020-06-01T19:19:14Z</dcterms:modified>
</cp:coreProperties>
</file>